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PagosPF" sheetId="1" r:id="rId1"/>
  </sheets>
  <definedNames>
    <definedName name="_xlnm.Print_Area" localSheetId="0">'PagosPF'!$A$1:$D$53</definedName>
  </definedNames>
  <calcPr fullCalcOnLoad="1"/>
</workbook>
</file>

<file path=xl/sharedStrings.xml><?xml version="1.0" encoding="utf-8"?>
<sst xmlns="http://schemas.openxmlformats.org/spreadsheetml/2006/main" count="84" uniqueCount="75">
  <si>
    <t>Límite</t>
  </si>
  <si>
    <t>Cuota</t>
  </si>
  <si>
    <t>Porcentaje</t>
  </si>
  <si>
    <t>Nombre del contribuyente</t>
  </si>
  <si>
    <t>inferior</t>
  </si>
  <si>
    <t>superior</t>
  </si>
  <si>
    <t>fija</t>
  </si>
  <si>
    <t>Ingreso acumulable</t>
  </si>
  <si>
    <t>Totales</t>
  </si>
  <si>
    <t>Menos: Retenciones del periodo</t>
  </si>
  <si>
    <t>Valor de los actos o actividades gravados</t>
  </si>
  <si>
    <t>Valor de actividades exentas</t>
  </si>
  <si>
    <t>Valor total de los actos o actividades</t>
  </si>
  <si>
    <t>Total de impuesto causado</t>
  </si>
  <si>
    <t>Iva retenido</t>
  </si>
  <si>
    <t>Iva acreditable</t>
  </si>
  <si>
    <t>Saldo a favor de periodos anteriores</t>
  </si>
  <si>
    <t>Impuesto a cargo (a favor)</t>
  </si>
  <si>
    <t>Tarifa correspondiente al periodo:</t>
  </si>
  <si>
    <t>Impuesto</t>
  </si>
  <si>
    <t>Meses del periodo de pago</t>
  </si>
  <si>
    <t>Tarifa artículo 113</t>
  </si>
  <si>
    <t>Saldo a cargo (a favor) del periodo</t>
  </si>
  <si>
    <t xml:space="preserve">    En adelante</t>
  </si>
  <si>
    <t>IETU:</t>
  </si>
  <si>
    <t>Resultado para IETU</t>
  </si>
  <si>
    <t>Tasa</t>
  </si>
  <si>
    <t>IETU del periodo</t>
  </si>
  <si>
    <t>IETU antes de acreditamientos</t>
  </si>
  <si>
    <t>Menos: Pagos provisionales de IETU de periodos anteriores</t>
  </si>
  <si>
    <t>Menos: Crédito fiscal (por pérdidas de ejerc. anteriores en IETU)</t>
  </si>
  <si>
    <t>Menos: Otros acreditamientos</t>
  </si>
  <si>
    <t>Menos: Acreditamiento de los pagos provisionales de ISR</t>
  </si>
  <si>
    <t>Menos: Acreditamiento del ISR retenido</t>
  </si>
  <si>
    <t>Enero</t>
  </si>
  <si>
    <t>Febrero</t>
  </si>
  <si>
    <t>Marzo</t>
  </si>
  <si>
    <t>Periodo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</si>
  <si>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</si>
  <si>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</si>
  <si>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</si>
  <si>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</si>
  <si>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</si>
  <si>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</si>
  <si>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</si>
  <si>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</si>
  <si>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</si>
  <si>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DATOS ACUMULADOS PARA IETU</t>
  </si>
  <si>
    <t>Menos: Deducciones del periodo</t>
  </si>
  <si>
    <t>Ingresos acumulados del periodo</t>
  </si>
  <si>
    <t>Ingresos del mes</t>
  </si>
  <si>
    <t>Deducciones del mes</t>
  </si>
  <si>
    <t>Mes de la declaración</t>
  </si>
  <si>
    <t>Impuesto a cargo (a favor) del mes</t>
  </si>
  <si>
    <t>Impuesto del mes</t>
  </si>
  <si>
    <t>ISR:</t>
  </si>
  <si>
    <t>Impuesto a cargo (a favor) del periodo</t>
  </si>
  <si>
    <t>IVA:</t>
  </si>
  <si>
    <t>Cálculo del pago provisional de las personas físicas con ingresos por Arrendamiento</t>
  </si>
  <si>
    <t>según el art. 143 de la Ley del Impuesto sobre la Renta, la ley del IETU y la del IVA</t>
  </si>
  <si>
    <t>ISR pagado (incluyendo el de este mes)</t>
  </si>
  <si>
    <t>ISR retenido (incluyendo el de este mes)</t>
  </si>
  <si>
    <t>IETU pagado en meses anteriores</t>
  </si>
  <si>
    <t>Ingresos acumulados
del periodo</t>
  </si>
  <si>
    <t>Deducciones acumuladas
del periodo</t>
  </si>
  <si>
    <t>NECESARIO LLENAR LOS DATOS</t>
  </si>
  <si>
    <t>EN LA TABLA QUE ESTÁ ABAJO</t>
  </si>
  <si>
    <t>&lt;---PARA EL CÁLCULO DE IETU ES</t>
  </si>
  <si>
    <t>ACUMULADOS DEL PERIODO,</t>
  </si>
  <si>
    <t>Menos: Acreditamiento por salarios gravados</t>
  </si>
  <si>
    <t>Menos: Acreditamiento por aportaciones de seguridad social</t>
  </si>
  <si>
    <t>Menos: Otras deducciones</t>
  </si>
  <si>
    <t>Enero 2008 (última actualización según decreto: 31/dic/2007)</t>
  </si>
  <si>
    <t>IVA pagado</t>
  </si>
  <si>
    <t>Año 2009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</si>
</sst>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[$-80A]dddd\,\ dd&quot; de &quot;mmmm&quot; de &quot;yyyy"/>
    <numFmt numFmtId="183" formatCode="[$-80A]d&quot; de &quot;mmmm&quot; de &quot;yyyy;@"/>
    <numFmt numFmtId="184" formatCode="[$-80A]hh:mm:ss\ AM/PM"/>
    <numFmt numFmtId="185" formatCode="[$-F800]mmmm\ dd\,\ yyyy"/>
    <numFmt numFmtId="186" formatCode="[$-F800]mmmm\,\ yyyy"/>
    <numFmt numFmtId="187" formatCode="[$-80A]mmmm&quot; de &quot;yyyy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0" xfId="0" applyAlignment="1" applyProtection="1">
      <alignment/>
      <protection locked="0"/>
    </xf>
    <xf numFmtId="4" fontId="0" fillId="0" borderId="0" xfId="0" applyAlignment="1">
      <alignment horizontal="left"/>
    </xf>
    <xf numFmtId="0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" fontId="1" fillId="0" borderId="0" xfId="0" applyFont="1" applyAlignment="1">
      <alignment horizontal="centerContinuous"/>
    </xf>
    <xf numFmtId="3" fontId="0" fillId="0" borderId="0" xfId="0" applyNumberFormat="1" applyBorder="1" applyAlignment="1" applyProtection="1">
      <alignment/>
      <protection locked="0"/>
    </xf>
    <xf numFmtId="4" fontId="0" fillId="0" borderId="2" xfId="0" applyBorder="1" applyAlignment="1">
      <alignment/>
    </xf>
    <xf numFmtId="165" fontId="0" fillId="0" borderId="2" xfId="21" applyNumberFormat="1" applyBorder="1" applyAlignment="1">
      <alignment/>
    </xf>
    <xf numFmtId="3" fontId="0" fillId="0" borderId="2" xfId="0" applyNumberFormat="1" applyBorder="1" applyAlignment="1">
      <alignment/>
    </xf>
    <xf numFmtId="4" fontId="1" fillId="0" borderId="0" xfId="0" applyFont="1" applyAlignment="1">
      <alignment horizontal="centerContinuous"/>
    </xf>
    <xf numFmtId="4" fontId="1" fillId="0" borderId="0" xfId="0" applyFont="1" applyAlignment="1">
      <alignment horizontal="center" vertical="center" wrapText="1"/>
    </xf>
    <xf numFmtId="4" fontId="1" fillId="0" borderId="0" xfId="0" applyFont="1" applyAlignment="1" quotePrefix="1">
      <alignment horizontal="center" vertical="center" wrapText="1"/>
    </xf>
    <xf numFmtId="4" fontId="1" fillId="0" borderId="0" xfId="0" applyFont="1" applyAlignment="1">
      <alignment/>
    </xf>
    <xf numFmtId="41" fontId="1" fillId="0" borderId="0" xfId="0" applyNumberFormat="1" applyFont="1" applyAlignment="1" applyProtection="1">
      <alignment/>
      <protection locked="0"/>
    </xf>
    <xf numFmtId="41" fontId="1" fillId="0" borderId="0" xfId="0" applyNumberFormat="1" applyFont="1" applyAlignment="1">
      <alignment/>
    </xf>
    <xf numFmtId="4" fontId="1" fillId="0" borderId="0" xfId="0" applyFont="1" applyAlignment="1" quotePrefix="1">
      <alignment horizontal="left"/>
    </xf>
    <xf numFmtId="183" fontId="0" fillId="0" borderId="0" xfId="0" applyNumberFormat="1" applyAlignment="1">
      <alignment horizontal="left"/>
    </xf>
    <xf numFmtId="4" fontId="0" fillId="0" borderId="0" xfId="0" applyAlignment="1">
      <alignment/>
    </xf>
    <xf numFmtId="3" fontId="0" fillId="0" borderId="1" xfId="0" applyNumberFormat="1" applyBorder="1" applyAlignment="1" applyProtection="1">
      <alignment/>
      <protection locked="0"/>
    </xf>
    <xf numFmtId="3" fontId="1" fillId="0" borderId="1" xfId="0" applyNumberFormat="1" applyFont="1" applyBorder="1" applyAlignment="1" applyProtection="1">
      <alignment/>
      <protection locked="0"/>
    </xf>
    <xf numFmtId="4" fontId="4" fillId="0" borderId="0" xfId="0" applyFont="1" applyAlignment="1" quotePrefix="1">
      <alignment horizontal="left"/>
    </xf>
    <xf numFmtId="4" fontId="4" fillId="0" borderId="0" xfId="0" applyFont="1" applyAlignment="1">
      <alignment/>
    </xf>
    <xf numFmtId="4" fontId="1" fillId="0" borderId="0" xfId="0" applyFont="1" applyAlignment="1">
      <alignment/>
    </xf>
    <xf numFmtId="187" fontId="1" fillId="0" borderId="0" xfId="0" applyNumberFormat="1" applyFont="1" applyAlignment="1">
      <alignment/>
    </xf>
    <xf numFmtId="4" fontId="0" fillId="0" borderId="0" xfId="0" applyBorder="1" applyAlignment="1">
      <alignment/>
    </xf>
    <xf numFmtId="4" fontId="1" fillId="0" borderId="0" xfId="0" applyFont="1" applyAlignment="1" quotePrefix="1">
      <alignment horizontal="left"/>
    </xf>
    <xf numFmtId="4" fontId="0" fillId="0" borderId="0" xfId="0" applyAlignment="1">
      <alignment/>
    </xf>
    <xf numFmtId="187" fontId="1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workbookViewId="0" topLeftCell="A1">
      <selection activeCell="C6" sqref="C6:D6"/>
    </sheetView>
  </sheetViews>
  <sheetFormatPr defaultColWidth="11.421875" defaultRowHeight="12.75"/>
  <cols>
    <col min="1" max="4" width="18.28125" style="0" customWidth="1"/>
    <col min="5" max="11" width="16.7109375" style="0" customWidth="1"/>
    <col min="12" max="12" width="1.7109375" style="0" customWidth="1"/>
    <col min="13" max="14" width="12.7109375" style="0" customWidth="1"/>
    <col min="15" max="15" width="11.7109375" style="0" customWidth="1"/>
    <col min="16" max="16" width="12.28125" style="0" customWidth="1"/>
    <col min="17" max="17" width="12.7109375" style="0" customWidth="1"/>
    <col min="18" max="18" width="18.7109375" style="0" customWidth="1"/>
  </cols>
  <sheetData>
    <row r="1" spans="1:13" ht="12.75">
      <c r="A1" s="2" t="s">
        <v>58</v>
      </c>
      <c r="B1" s="2"/>
      <c r="C1" s="2"/>
      <c r="D1" s="2"/>
      <c r="M1" s="1" t="s">
        <v>21</v>
      </c>
    </row>
    <row r="2" spans="1:4" ht="12.75">
      <c r="A2" s="2" t="s">
        <v>59</v>
      </c>
      <c r="B2" s="2"/>
      <c r="C2" s="2"/>
      <c r="D2" s="2"/>
    </row>
    <row r="3" spans="1:5" ht="12.75">
      <c r="A3" s="2" t="s">
        <v>74</v>
      </c>
      <c r="B3" s="2"/>
      <c r="C3" s="2"/>
      <c r="D3" s="2"/>
      <c r="E3" s="2"/>
    </row>
    <row r="4" ht="12.75">
      <c r="M4" s="1" t="s">
        <v>72</v>
      </c>
    </row>
    <row r="6" spans="1:16" ht="12.75">
      <c r="A6" t="s">
        <v>3</v>
      </c>
      <c r="C6" s="30"/>
      <c r="D6" s="31"/>
      <c r="E6" s="27"/>
      <c r="M6" t="s">
        <v>0</v>
      </c>
      <c r="N6" t="s">
        <v>0</v>
      </c>
      <c r="O6" t="s">
        <v>1</v>
      </c>
      <c r="P6" t="s">
        <v>2</v>
      </c>
    </row>
    <row r="7" spans="1:18" ht="12.75">
      <c r="A7" s="1" t="s">
        <v>52</v>
      </c>
      <c r="C7" s="32">
        <v>39814</v>
      </c>
      <c r="D7" s="32"/>
      <c r="E7" s="28"/>
      <c r="M7" t="s">
        <v>4</v>
      </c>
      <c r="N7" t="s">
        <v>5</v>
      </c>
      <c r="O7" t="s">
        <v>6</v>
      </c>
      <c r="R7" s="1"/>
    </row>
    <row r="8" spans="1:16" ht="12.75">
      <c r="A8" s="1"/>
      <c r="C8" s="21"/>
      <c r="D8" s="5"/>
      <c r="E8" s="22"/>
      <c r="M8">
        <v>0.01</v>
      </c>
      <c r="N8">
        <v>496.07</v>
      </c>
      <c r="O8">
        <v>0</v>
      </c>
      <c r="P8" s="3">
        <v>0.0192</v>
      </c>
    </row>
    <row r="9" spans="1:16" ht="12.75">
      <c r="A9" s="1"/>
      <c r="C9" s="21"/>
      <c r="D9" s="5"/>
      <c r="E9" s="22"/>
      <c r="M9">
        <v>496.08</v>
      </c>
      <c r="N9">
        <v>4210.41</v>
      </c>
      <c r="O9">
        <v>9.52</v>
      </c>
      <c r="P9" s="3">
        <v>0.064</v>
      </c>
    </row>
    <row r="10" spans="1:16" ht="12.75">
      <c r="A10" s="1"/>
      <c r="C10" s="21"/>
      <c r="D10" s="5"/>
      <c r="E10" s="22"/>
      <c r="M10">
        <v>4210.42</v>
      </c>
      <c r="N10">
        <v>7399.42</v>
      </c>
      <c r="O10">
        <v>247.23</v>
      </c>
      <c r="P10" s="3">
        <v>0.10880000000000001</v>
      </c>
    </row>
    <row r="11" spans="1:16" ht="12.75">
      <c r="A11" s="9" t="s">
        <v>55</v>
      </c>
      <c r="B11" s="2"/>
      <c r="C11" s="2"/>
      <c r="D11" s="2"/>
      <c r="M11">
        <v>7399.43</v>
      </c>
      <c r="N11">
        <v>8601.5</v>
      </c>
      <c r="O11">
        <v>594.24</v>
      </c>
      <c r="P11" s="3">
        <v>0.16</v>
      </c>
    </row>
    <row r="12" spans="13:16" ht="12.75">
      <c r="M12">
        <v>8601.51</v>
      </c>
      <c r="N12">
        <v>10298.35</v>
      </c>
      <c r="O12">
        <v>786.55</v>
      </c>
      <c r="P12" s="3">
        <v>0.17920000000000003</v>
      </c>
    </row>
    <row r="13" spans="1:16" ht="12.75">
      <c r="A13" t="s">
        <v>50</v>
      </c>
      <c r="D13" s="8">
        <v>10000</v>
      </c>
      <c r="M13">
        <v>10298.36</v>
      </c>
      <c r="N13">
        <v>20770.29</v>
      </c>
      <c r="O13">
        <v>1090.62</v>
      </c>
      <c r="P13" s="3">
        <v>0.19940000000000002</v>
      </c>
    </row>
    <row r="14" spans="1:16" ht="12.75">
      <c r="A14" t="s">
        <v>51</v>
      </c>
      <c r="D14" s="8">
        <f>ROUND(D13*0.35,0)</f>
        <v>3500</v>
      </c>
      <c r="M14">
        <v>20770.3</v>
      </c>
      <c r="N14">
        <v>32736.83</v>
      </c>
      <c r="O14">
        <v>3178.3</v>
      </c>
      <c r="P14" s="3">
        <v>0.2195</v>
      </c>
    </row>
    <row r="15" spans="1:16" ht="13.5" thickBot="1">
      <c r="A15" t="s">
        <v>7</v>
      </c>
      <c r="D15" s="7">
        <f>D13-D14</f>
        <v>6500</v>
      </c>
      <c r="M15">
        <v>32736.84</v>
      </c>
      <c r="N15" s="1" t="s">
        <v>23</v>
      </c>
      <c r="O15">
        <v>5805.2</v>
      </c>
      <c r="P15" s="3">
        <v>0.28</v>
      </c>
    </row>
    <row r="16" spans="1:4" ht="13.5" thickTop="1">
      <c r="A16" s="1" t="s">
        <v>54</v>
      </c>
      <c r="D16" s="8">
        <f>ROUND(Q38,0)</f>
        <v>496</v>
      </c>
    </row>
    <row r="17" spans="1:4" ht="12.75">
      <c r="A17" s="4" t="s">
        <v>9</v>
      </c>
      <c r="D17" s="10">
        <f>ROUND(D13*0.1,0)</f>
        <v>1000</v>
      </c>
    </row>
    <row r="18" spans="1:5" ht="13.5" thickBot="1">
      <c r="A18" s="5" t="s">
        <v>53</v>
      </c>
      <c r="D18" s="23">
        <f>ROUND(D16-D17,0)</f>
        <v>-504</v>
      </c>
      <c r="E18" s="8"/>
    </row>
    <row r="19" ht="13.5" thickTop="1"/>
    <row r="22" spans="1:11" ht="12.75">
      <c r="A22" s="9" t="s">
        <v>24</v>
      </c>
      <c r="B22" s="2"/>
      <c r="C22" s="2"/>
      <c r="D22" s="2"/>
      <c r="E22" s="25" t="s">
        <v>67</v>
      </c>
      <c r="F22" s="26"/>
      <c r="G22" s="26"/>
      <c r="H22" s="26"/>
      <c r="I22" s="26"/>
      <c r="J22" s="26"/>
      <c r="K22" s="26"/>
    </row>
    <row r="23" spans="5:15" ht="12.75">
      <c r="E23" s="26" t="s">
        <v>65</v>
      </c>
      <c r="F23" s="26"/>
      <c r="G23" s="26"/>
      <c r="H23" s="26"/>
      <c r="I23" s="26"/>
      <c r="J23" s="26"/>
      <c r="K23" s="26"/>
      <c r="M23" s="5" t="s">
        <v>20</v>
      </c>
      <c r="O23" s="6">
        <v>1</v>
      </c>
    </row>
    <row r="24" spans="1:11" ht="12.75">
      <c r="A24" s="1" t="s">
        <v>49</v>
      </c>
      <c r="D24">
        <f>B72</f>
        <v>0</v>
      </c>
      <c r="E24" s="25" t="s">
        <v>68</v>
      </c>
      <c r="F24" s="26"/>
      <c r="G24" s="26"/>
      <c r="H24" s="26"/>
      <c r="I24" s="26"/>
      <c r="J24" s="26"/>
      <c r="K24" s="26"/>
    </row>
    <row r="25" spans="1:11" ht="12.75">
      <c r="A25" s="1" t="s">
        <v>48</v>
      </c>
      <c r="D25" s="29">
        <f>C72</f>
        <v>0</v>
      </c>
      <c r="E25" s="26" t="s">
        <v>66</v>
      </c>
      <c r="F25" s="26"/>
      <c r="G25" s="26"/>
      <c r="H25" s="26"/>
      <c r="I25" s="26"/>
      <c r="J25" s="26"/>
      <c r="K25" s="26"/>
    </row>
    <row r="26" spans="1:13" ht="12.75">
      <c r="A26" s="1" t="s">
        <v>71</v>
      </c>
      <c r="D26" s="11">
        <v>0</v>
      </c>
      <c r="M26" s="1" t="s">
        <v>18</v>
      </c>
    </row>
    <row r="27" spans="1:4" ht="12.75">
      <c r="A27" s="1" t="s">
        <v>25</v>
      </c>
      <c r="D27">
        <f>D24-D25-D26</f>
        <v>0</v>
      </c>
    </row>
    <row r="28" spans="1:17" ht="12.75">
      <c r="A28" s="5" t="s">
        <v>26</v>
      </c>
      <c r="D28" s="12">
        <v>0.17</v>
      </c>
      <c r="M28" t="s">
        <v>0</v>
      </c>
      <c r="N28" t="s">
        <v>0</v>
      </c>
      <c r="O28" t="s">
        <v>1</v>
      </c>
      <c r="P28" t="s">
        <v>2</v>
      </c>
      <c r="Q28" t="s">
        <v>19</v>
      </c>
    </row>
    <row r="29" spans="1:15" ht="12.75">
      <c r="A29" s="1" t="s">
        <v>28</v>
      </c>
      <c r="D29" s="8">
        <f>ROUND(D27*D28,0)</f>
        <v>0</v>
      </c>
      <c r="M29" t="s">
        <v>4</v>
      </c>
      <c r="N29" t="s">
        <v>5</v>
      </c>
      <c r="O29" t="s">
        <v>6</v>
      </c>
    </row>
    <row r="30" spans="1:17" ht="12.75">
      <c r="A30" s="1" t="s">
        <v>30</v>
      </c>
      <c r="D30" s="8">
        <v>0</v>
      </c>
      <c r="M30">
        <v>0.01</v>
      </c>
      <c r="N30">
        <f aca="true" t="shared" si="0" ref="N30:O36">ROUND(N8*$O$23,2)</f>
        <v>496.07</v>
      </c>
      <c r="O30">
        <f t="shared" si="0"/>
        <v>0</v>
      </c>
      <c r="P30" s="3">
        <v>0.0192</v>
      </c>
      <c r="Q30">
        <f>IF(D15&lt;M31,D15*P30,0)</f>
        <v>0</v>
      </c>
    </row>
    <row r="31" spans="1:17" ht="12.75">
      <c r="A31" s="1" t="s">
        <v>69</v>
      </c>
      <c r="D31" s="8">
        <v>0</v>
      </c>
      <c r="M31">
        <f aca="true" t="shared" si="1" ref="M31:M37">0.01+N30</f>
        <v>496.08</v>
      </c>
      <c r="N31">
        <f t="shared" si="0"/>
        <v>4210.41</v>
      </c>
      <c r="O31">
        <f t="shared" si="0"/>
        <v>9.52</v>
      </c>
      <c r="P31" s="3">
        <v>0.064</v>
      </c>
      <c r="Q31">
        <f aca="true" t="shared" si="2" ref="Q31:Q36">IF(AND($D$15&lt;M32,$D$15&gt;N30),($D$15-M31)*P31+O31,0)</f>
        <v>0</v>
      </c>
    </row>
    <row r="32" spans="1:17" ht="12.75">
      <c r="A32" s="1" t="s">
        <v>70</v>
      </c>
      <c r="D32" s="8">
        <v>0</v>
      </c>
      <c r="M32">
        <f t="shared" si="1"/>
        <v>4210.42</v>
      </c>
      <c r="N32">
        <f t="shared" si="0"/>
        <v>7399.42</v>
      </c>
      <c r="O32">
        <f t="shared" si="0"/>
        <v>247.23</v>
      </c>
      <c r="P32" s="3">
        <v>0.10880000000000001</v>
      </c>
      <c r="Q32">
        <f t="shared" si="2"/>
        <v>496.33630400000004</v>
      </c>
    </row>
    <row r="33" spans="1:17" ht="12.75">
      <c r="A33" s="5" t="s">
        <v>31</v>
      </c>
      <c r="D33" s="8">
        <v>0</v>
      </c>
      <c r="M33">
        <f t="shared" si="1"/>
        <v>7399.43</v>
      </c>
      <c r="N33">
        <f t="shared" si="0"/>
        <v>8601.5</v>
      </c>
      <c r="O33">
        <f t="shared" si="0"/>
        <v>594.24</v>
      </c>
      <c r="P33" s="3">
        <v>0.16</v>
      </c>
      <c r="Q33">
        <f t="shared" si="2"/>
        <v>0</v>
      </c>
    </row>
    <row r="34" spans="1:17" ht="12.75">
      <c r="A34" s="1" t="s">
        <v>32</v>
      </c>
      <c r="D34" s="8">
        <f>D72</f>
        <v>0</v>
      </c>
      <c r="M34">
        <f t="shared" si="1"/>
        <v>8601.51</v>
      </c>
      <c r="N34">
        <f t="shared" si="0"/>
        <v>10298.35</v>
      </c>
      <c r="O34">
        <f t="shared" si="0"/>
        <v>786.55</v>
      </c>
      <c r="P34" s="3">
        <v>0.17920000000000003</v>
      </c>
      <c r="Q34">
        <f t="shared" si="2"/>
        <v>0</v>
      </c>
    </row>
    <row r="35" spans="1:17" ht="12.75">
      <c r="A35" s="1" t="s">
        <v>33</v>
      </c>
      <c r="D35" s="13">
        <f>E72</f>
        <v>0</v>
      </c>
      <c r="M35">
        <f t="shared" si="1"/>
        <v>10298.36</v>
      </c>
      <c r="N35">
        <f t="shared" si="0"/>
        <v>20770.29</v>
      </c>
      <c r="O35">
        <f t="shared" si="0"/>
        <v>1090.62</v>
      </c>
      <c r="P35" s="3">
        <v>0.19940000000000002</v>
      </c>
      <c r="Q35">
        <f t="shared" si="2"/>
        <v>0</v>
      </c>
    </row>
    <row r="36" spans="1:17" ht="12.75">
      <c r="A36" s="1" t="s">
        <v>27</v>
      </c>
      <c r="D36" s="8">
        <f>IF(D29-SUM(D30:D35)&lt;0,0,D29-SUM(D30:D35))</f>
        <v>0</v>
      </c>
      <c r="M36">
        <f t="shared" si="1"/>
        <v>20770.3</v>
      </c>
      <c r="N36">
        <f t="shared" si="0"/>
        <v>32736.83</v>
      </c>
      <c r="O36">
        <f t="shared" si="0"/>
        <v>3178.3</v>
      </c>
      <c r="P36" s="3">
        <v>0.2195</v>
      </c>
      <c r="Q36">
        <f t="shared" si="2"/>
        <v>0</v>
      </c>
    </row>
    <row r="37" spans="1:17" ht="12.75">
      <c r="A37" s="1" t="s">
        <v>29</v>
      </c>
      <c r="D37" s="8">
        <f>F72</f>
        <v>0</v>
      </c>
      <c r="M37">
        <f t="shared" si="1"/>
        <v>32736.84</v>
      </c>
      <c r="N37" t="str">
        <f>N15</f>
        <v>    En adelante</v>
      </c>
      <c r="O37">
        <f>ROUND(O15*$O$23,2)</f>
        <v>5805.2</v>
      </c>
      <c r="P37" s="3">
        <v>0.28</v>
      </c>
      <c r="Q37">
        <f>IF($D$15&gt;N36,($D$15-M37)*P37+O37,0)</f>
        <v>0</v>
      </c>
    </row>
    <row r="38" spans="1:17" ht="13.5" thickBot="1">
      <c r="A38" s="1" t="s">
        <v>56</v>
      </c>
      <c r="D38" s="23">
        <f>D36-D37</f>
        <v>0</v>
      </c>
      <c r="Q38">
        <f>SUM(Q30:Q37)</f>
        <v>496.33630400000004</v>
      </c>
    </row>
    <row r="39" ht="13.5" thickTop="1"/>
    <row r="42" spans="1:4" ht="12.75">
      <c r="A42" s="9" t="s">
        <v>57</v>
      </c>
      <c r="B42" s="2"/>
      <c r="C42" s="2"/>
      <c r="D42" s="2"/>
    </row>
    <row r="44" spans="1:4" ht="12.75">
      <c r="A44" s="1" t="s">
        <v>10</v>
      </c>
      <c r="D44" s="8">
        <f>D13</f>
        <v>10000</v>
      </c>
    </row>
    <row r="45" spans="1:4" ht="12.75">
      <c r="A45" t="s">
        <v>11</v>
      </c>
      <c r="D45" s="8">
        <v>0</v>
      </c>
    </row>
    <row r="46" spans="1:4" ht="13.5" thickBot="1">
      <c r="A46" t="s">
        <v>12</v>
      </c>
      <c r="D46" s="7">
        <f>D44+D45</f>
        <v>10000</v>
      </c>
    </row>
    <row r="47" ht="13.5" thickTop="1">
      <c r="D47" s="8"/>
    </row>
    <row r="48" spans="1:4" ht="12.75">
      <c r="A48" t="s">
        <v>13</v>
      </c>
      <c r="D48" s="8">
        <f>ROUND(D44*0.15-0.01,0)</f>
        <v>1500</v>
      </c>
    </row>
    <row r="49" spans="1:4" ht="12.75">
      <c r="A49" t="s">
        <v>14</v>
      </c>
      <c r="D49" s="8">
        <f>D17</f>
        <v>1000</v>
      </c>
    </row>
    <row r="50" spans="1:4" ht="12.75">
      <c r="A50" t="s">
        <v>15</v>
      </c>
      <c r="D50" s="8">
        <v>0</v>
      </c>
    </row>
    <row r="51" spans="1:4" ht="12.75">
      <c r="A51" t="s">
        <v>22</v>
      </c>
      <c r="D51" s="8">
        <f>D48-D49-D50</f>
        <v>500</v>
      </c>
    </row>
    <row r="52" spans="1:4" ht="12.75">
      <c r="A52" t="s">
        <v>16</v>
      </c>
      <c r="D52" s="8">
        <v>0</v>
      </c>
    </row>
    <row r="53" spans="1:4" ht="13.5" thickBot="1">
      <c r="A53" s="17" t="s">
        <v>17</v>
      </c>
      <c r="B53" s="17"/>
      <c r="C53" s="17"/>
      <c r="D53" s="24">
        <f>D51-D52</f>
        <v>500</v>
      </c>
    </row>
    <row r="54" ht="13.5" thickTop="1"/>
    <row r="55" spans="7:11" ht="12.75">
      <c r="G55" s="2"/>
      <c r="H55" s="2"/>
      <c r="I55" s="2"/>
      <c r="J55" s="2"/>
      <c r="K55" s="2"/>
    </row>
    <row r="57" spans="1:11" ht="12.75">
      <c r="A57" s="14" t="s">
        <v>47</v>
      </c>
      <c r="B57" s="2"/>
      <c r="C57" s="2"/>
      <c r="D57" s="2"/>
      <c r="E57" s="2"/>
      <c r="F57" s="2"/>
      <c r="G57" s="16" t="s">
        <v>73</v>
      </c>
      <c r="H57" s="16"/>
      <c r="I57" s="16"/>
      <c r="J57" s="16"/>
      <c r="K57" s="16"/>
    </row>
    <row r="58" spans="1:11" ht="12.75">
      <c r="A58" s="4"/>
      <c r="B58" s="4"/>
      <c r="C58" s="4"/>
      <c r="D58" s="4"/>
      <c r="E58" s="4"/>
      <c r="H58" s="18"/>
      <c r="I58" s="18"/>
      <c r="J58" s="18"/>
      <c r="K58" s="18"/>
    </row>
    <row r="59" spans="1:11" ht="38.25">
      <c r="A59" s="15" t="s">
        <v>37</v>
      </c>
      <c r="B59" s="16" t="s">
        <v>63</v>
      </c>
      <c r="C59" s="16" t="s">
        <v>64</v>
      </c>
      <c r="D59" s="16" t="s">
        <v>60</v>
      </c>
      <c r="E59" s="16" t="s">
        <v>61</v>
      </c>
      <c r="F59" s="16" t="s">
        <v>62</v>
      </c>
      <c r="G59" s="16" t="s">
        <v>73</v>
      </c>
      <c r="H59" s="18"/>
      <c r="I59" s="18"/>
      <c r="J59" s="18"/>
      <c r="K59" s="18"/>
    </row>
    <row r="60" spans="1:12" ht="12.75">
      <c r="A60" s="17" t="s">
        <v>34</v>
      </c>
      <c r="B60" s="18">
        <v>0</v>
      </c>
      <c r="C60" s="18">
        <v>0</v>
      </c>
      <c r="D60" s="18">
        <v>0</v>
      </c>
      <c r="E60" s="18">
        <v>0</v>
      </c>
      <c r="F60" s="18">
        <v>0</v>
      </c>
      <c r="G60" s="19">
        <v>0</v>
      </c>
      <c r="H60" s="18"/>
      <c r="I60" s="18"/>
      <c r="J60" s="18"/>
      <c r="K60" s="18"/>
      <c r="L60" s="18"/>
    </row>
    <row r="61" spans="1:12" ht="12.75">
      <c r="A61" s="17" t="s">
        <v>35</v>
      </c>
      <c r="B61" s="18">
        <v>0</v>
      </c>
      <c r="C61" s="18">
        <v>0</v>
      </c>
      <c r="D61" s="18">
        <v>0</v>
      </c>
      <c r="E61" s="18">
        <v>0</v>
      </c>
      <c r="F61" s="18">
        <v>0</v>
      </c>
      <c r="G61" s="19">
        <v>0</v>
      </c>
      <c r="H61" s="18"/>
      <c r="I61" s="18"/>
      <c r="J61" s="18"/>
      <c r="K61" s="18"/>
      <c r="L61" s="18"/>
    </row>
    <row r="62" spans="1:12" ht="12.75">
      <c r="A62" s="17" t="s">
        <v>36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9">
        <v>0</v>
      </c>
      <c r="H62" s="18"/>
      <c r="I62" s="18"/>
      <c r="J62" s="18"/>
      <c r="K62" s="18"/>
      <c r="L62" s="18"/>
    </row>
    <row r="63" spans="1:12" ht="12.75">
      <c r="A63" s="17" t="s">
        <v>38</v>
      </c>
      <c r="B63" s="18">
        <v>0</v>
      </c>
      <c r="C63" s="18">
        <v>0</v>
      </c>
      <c r="D63" s="18">
        <v>0</v>
      </c>
      <c r="E63" s="18">
        <v>0</v>
      </c>
      <c r="F63" s="18">
        <v>0</v>
      </c>
      <c r="G63" s="19">
        <v>0</v>
      </c>
      <c r="H63" s="18"/>
      <c r="I63" s="18"/>
      <c r="J63" s="18"/>
      <c r="K63" s="18"/>
      <c r="L63" s="18"/>
    </row>
    <row r="64" spans="1:12" ht="12.75">
      <c r="A64" s="17" t="s">
        <v>39</v>
      </c>
      <c r="B64" s="18">
        <v>0</v>
      </c>
      <c r="C64" s="18">
        <v>0</v>
      </c>
      <c r="D64" s="18">
        <v>0</v>
      </c>
      <c r="E64" s="18">
        <v>0</v>
      </c>
      <c r="F64" s="18">
        <v>0</v>
      </c>
      <c r="G64" s="19">
        <v>0</v>
      </c>
      <c r="H64" s="18"/>
      <c r="I64" s="18"/>
      <c r="J64" s="18"/>
      <c r="K64" s="18"/>
      <c r="L64" s="18"/>
    </row>
    <row r="65" spans="1:12" ht="12.75">
      <c r="A65" s="17" t="s">
        <v>40</v>
      </c>
      <c r="B65" s="18">
        <v>0</v>
      </c>
      <c r="C65" s="18">
        <v>0</v>
      </c>
      <c r="D65" s="18">
        <v>0</v>
      </c>
      <c r="E65" s="18">
        <v>0</v>
      </c>
      <c r="F65" s="18">
        <v>0</v>
      </c>
      <c r="G65" s="19">
        <v>0</v>
      </c>
      <c r="H65" s="18"/>
      <c r="I65" s="18"/>
      <c r="J65" s="18"/>
      <c r="K65" s="18"/>
      <c r="L65" s="18"/>
    </row>
    <row r="66" spans="1:12" ht="12.75">
      <c r="A66" s="17" t="s">
        <v>41</v>
      </c>
      <c r="B66" s="18">
        <v>0</v>
      </c>
      <c r="C66" s="18">
        <v>0</v>
      </c>
      <c r="D66" s="18">
        <v>0</v>
      </c>
      <c r="E66" s="18">
        <v>0</v>
      </c>
      <c r="F66" s="18">
        <v>0</v>
      </c>
      <c r="G66" s="19">
        <v>0</v>
      </c>
      <c r="H66" s="18"/>
      <c r="I66" s="18"/>
      <c r="J66" s="18"/>
      <c r="K66" s="18"/>
      <c r="L66" s="18"/>
    </row>
    <row r="67" spans="1:12" ht="12.75">
      <c r="A67" s="17" t="s">
        <v>42</v>
      </c>
      <c r="B67" s="18">
        <v>0</v>
      </c>
      <c r="C67" s="18">
        <v>0</v>
      </c>
      <c r="D67" s="18">
        <v>0</v>
      </c>
      <c r="E67" s="18">
        <v>0</v>
      </c>
      <c r="F67" s="18">
        <v>0</v>
      </c>
      <c r="G67" s="19">
        <v>0</v>
      </c>
      <c r="H67" s="18"/>
      <c r="I67" s="18"/>
      <c r="J67" s="18"/>
      <c r="K67" s="18"/>
      <c r="L67" s="18"/>
    </row>
    <row r="68" spans="1:11" ht="12.75">
      <c r="A68" s="17" t="s">
        <v>43</v>
      </c>
      <c r="B68" s="18">
        <v>0</v>
      </c>
      <c r="C68" s="18">
        <v>0</v>
      </c>
      <c r="D68" s="18">
        <v>0</v>
      </c>
      <c r="E68" s="18">
        <v>0</v>
      </c>
      <c r="F68" s="18">
        <v>0</v>
      </c>
      <c r="G68" s="19">
        <v>0</v>
      </c>
      <c r="H68" s="18"/>
      <c r="I68" s="18"/>
      <c r="J68" s="18"/>
      <c r="K68" s="18"/>
    </row>
    <row r="69" spans="1:11" ht="12.75">
      <c r="A69" s="17" t="s">
        <v>44</v>
      </c>
      <c r="B69" s="18">
        <v>0</v>
      </c>
      <c r="C69" s="18">
        <v>0</v>
      </c>
      <c r="D69" s="18">
        <v>0</v>
      </c>
      <c r="E69" s="18">
        <v>0</v>
      </c>
      <c r="F69" s="18">
        <v>0</v>
      </c>
      <c r="G69" s="19">
        <v>0</v>
      </c>
      <c r="H69" s="18"/>
      <c r="I69" s="18"/>
      <c r="J69" s="18"/>
      <c r="K69" s="18"/>
    </row>
    <row r="70" spans="1:11" ht="12.75">
      <c r="A70" s="17" t="s">
        <v>45</v>
      </c>
      <c r="B70" s="18">
        <v>0</v>
      </c>
      <c r="C70" s="18">
        <v>0</v>
      </c>
      <c r="D70" s="18">
        <v>0</v>
      </c>
      <c r="E70" s="18">
        <v>0</v>
      </c>
      <c r="F70" s="18">
        <v>0</v>
      </c>
      <c r="G70" s="19">
        <v>0</v>
      </c>
      <c r="H70" s="19"/>
      <c r="I70" s="19"/>
      <c r="J70" s="19"/>
      <c r="K70" s="19"/>
    </row>
    <row r="71" spans="1:7" ht="12.75">
      <c r="A71" s="17" t="s">
        <v>46</v>
      </c>
      <c r="B71" s="18">
        <v>0</v>
      </c>
      <c r="C71" s="18">
        <v>0</v>
      </c>
      <c r="D71" s="18">
        <v>0</v>
      </c>
      <c r="E71" s="18">
        <v>0</v>
      </c>
      <c r="F71" s="18">
        <v>0</v>
      </c>
      <c r="G71" s="19">
        <v>0</v>
      </c>
    </row>
    <row r="72" spans="1:7" ht="12.75">
      <c r="A72" s="20" t="s">
        <v>8</v>
      </c>
      <c r="B72" s="19">
        <f aca="true" t="shared" si="3" ref="B72:G72">SUM(B60:B71)</f>
        <v>0</v>
      </c>
      <c r="C72" s="19">
        <f t="shared" si="3"/>
        <v>0</v>
      </c>
      <c r="D72" s="19">
        <f t="shared" si="3"/>
        <v>0</v>
      </c>
      <c r="E72" s="19">
        <f t="shared" si="3"/>
        <v>0</v>
      </c>
      <c r="F72" s="19">
        <f t="shared" si="3"/>
        <v>0</v>
      </c>
      <c r="G72" s="19">
        <f t="shared" si="3"/>
        <v>0</v>
      </c>
    </row>
  </sheetData>
  <mergeCells count="2">
    <mergeCell ref="C6:D6"/>
    <mergeCell ref="C7:D7"/>
  </mergeCells>
  <printOptions horizontalCentered="1"/>
  <pageMargins left="0.1968503937007874" right="0.1968503937007874" top="0.7874015748031497" bottom="0.3937007874015748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2009-01-09T20:07:21Z</cp:lastPrinted>
  <dcterms:created xsi:type="dcterms:W3CDTF">2005-02-24T01:13:05Z</dcterms:created>
  <dcterms:modified xsi:type="dcterms:W3CDTF">2009-01-09T23:19:32Z</dcterms:modified>
  <cp:category/>
  <cp:version/>
  <cp:contentType/>
  <cp:contentStatus/>
</cp:coreProperties>
</file>