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'Hoja1'!$A$1:$K$322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<sst xmlns="http://schemas.openxmlformats.org/spreadsheetml/2006/main" count="410" uniqueCount="60">
  <si>
    <t>INGRESOS:</t>
  </si>
  <si>
    <t>Enero:</t>
  </si>
  <si>
    <t>#</t>
  </si>
  <si>
    <t>Fecha</t>
  </si>
  <si>
    <t>Cliente</t>
  </si>
  <si>
    <t xml:space="preserve">Iva   </t>
  </si>
  <si>
    <t>ISR retenido</t>
  </si>
  <si>
    <t>Iva retenido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</si>
  <si>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</si>
  <si>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</si>
  <si>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</si>
  <si>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</si>
  <si>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</si>
  <si>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</si>
  <si>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</si>
  <si>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</si>
  <si>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</si>
  <si>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</si>
  <si>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</si>
  <si>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</si>
  <si>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</si>
  <si>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</si>
  <si>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</si>
  <si>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</si>
  <si>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</si>
  <si>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Diciembre:</t>
  </si>
  <si>
    <t>Resumen enero:</t>
  </si>
  <si>
    <t>Ingresos / Iva trasladado</t>
  </si>
  <si>
    <t>Retenciones de ISR / Saldo a cargo (a favor) de IVA</t>
  </si>
  <si>
    <t>Resumen febrero: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</si>
  <si>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</si>
  <si>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</si>
  <si>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</si>
  <si>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</si>
  <si>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</si>
  <si>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</si>
  <si>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</si>
  <si>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</si>
  <si>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</si>
  <si>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</si>
  <si>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Pagos provisionales</t>
  </si>
  <si>
    <t>Saldo a cargo (a favor)</t>
  </si>
  <si>
    <t>Ingresos anuales</t>
  </si>
  <si>
    <t>ISR</t>
  </si>
  <si>
    <t>IVA</t>
  </si>
  <si>
    <t>Retenciones de ISR</t>
  </si>
  <si>
    <t>Resumen anual ISR:</t>
  </si>
  <si>
    <t xml:space="preserve">Subtotal  </t>
  </si>
  <si>
    <t>UUID</t>
  </si>
  <si>
    <t>RFC cliente</t>
  </si>
  <si>
    <t>RFC proveedor</t>
  </si>
  <si>
    <t>Régimen Simplificado de Confianza Contabilidad del año 2022</t>
  </si>
  <si>
    <t>Persona física servicios profesionales independientes</t>
  </si>
  <si>
    <t>Nombre del sujeto de control</t>
  </si>
  <si>
    <t>Saldo a cargo (a favor) de IVA</t>
  </si>
  <si>
    <t>Pago del ISR / Saldo a favor de IVA de meses anteriores</t>
  </si>
  <si>
    <t>ISR del periodo / Iva acreditable</t>
  </si>
  <si>
    <t>Tasa de impuesto / Iva retenido</t>
  </si>
  <si>
    <t>Tasa de impuesto</t>
  </si>
  <si>
    <t>ISR anual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</si>
</sst>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[$-80A]hh:mm:ss\ AM/PM"/>
    <numFmt numFmtId="173" formatCode="0.0%"/>
    <numFmt numFmtId="174" formatCode="#,##0.00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" fontId="0" fillId="0" borderId="0" xfId="0" applyAlignment="1" quotePrefix="1">
      <alignment horizontal="center"/>
    </xf>
    <xf numFmtId="17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4.7109375" style="0" customWidth="1"/>
    <col min="3" max="3" width="14.7109375" style="0" customWidth="1"/>
    <col min="4" max="4" width="33.7109375" style="0" customWidth="1"/>
    <col min="5" max="5" width="11.7109375" style="0" customWidth="1"/>
    <col min="6" max="7" width="12.28125" style="0" customWidth="1"/>
    <col min="11" max="11" width="30.7109375" style="0" customWidth="1"/>
  </cols>
  <sheetData>
    <row r="1" spans="1:11" ht="12.75">
      <c r="A1" s="19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19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19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0" ht="12.75">
      <c r="A4" s="5"/>
      <c r="D4" s="4"/>
      <c r="E4" s="4"/>
      <c r="G4" s="4"/>
      <c r="H4" s="4"/>
      <c r="I4" s="4"/>
      <c r="J4" s="4"/>
    </row>
    <row r="6" ht="12.75">
      <c r="A6" s="12" t="s">
        <v>0</v>
      </c>
    </row>
    <row r="8" ht="12.75">
      <c r="A8" s="11" t="s">
        <v>1</v>
      </c>
    </row>
    <row r="9" spans="1:11" ht="12.75">
      <c r="A9" s="7" t="s">
        <v>2</v>
      </c>
      <c r="B9" s="7" t="s">
        <v>48</v>
      </c>
      <c r="C9" s="7" t="s">
        <v>49</v>
      </c>
      <c r="D9" s="7" t="s">
        <v>4</v>
      </c>
      <c r="E9" s="7" t="s">
        <v>3</v>
      </c>
      <c r="F9" s="9" t="s">
        <v>8</v>
      </c>
      <c r="G9" s="9" t="s">
        <v>47</v>
      </c>
      <c r="H9" s="9" t="s">
        <v>5</v>
      </c>
      <c r="I9" t="s">
        <v>6</v>
      </c>
      <c r="J9" s="9" t="s">
        <v>7</v>
      </c>
      <c r="K9" s="7" t="s">
        <v>9</v>
      </c>
    </row>
    <row r="10" spans="1:10" ht="12.75">
      <c r="A10" s="2">
        <v>1</v>
      </c>
      <c r="B10" s="20"/>
      <c r="C10" s="20"/>
      <c r="D10" s="21"/>
      <c r="E10" s="8"/>
      <c r="F10" s="3"/>
      <c r="G10">
        <f>F10*0.960768618</f>
        <v>0</v>
      </c>
      <c r="H10">
        <f>ROUND(G10*0.16-0.0001,2)</f>
        <v>0</v>
      </c>
      <c r="I10">
        <f>ROUND(G10*0.0125-0.001,2)</f>
        <v>0</v>
      </c>
      <c r="J10">
        <f>ROUND(H10/3*2-0.0001,2)</f>
        <v>0</v>
      </c>
    </row>
    <row r="11" spans="1:10" ht="12.75">
      <c r="A11" s="2">
        <f>1+A10</f>
        <v>2</v>
      </c>
      <c r="B11" s="20"/>
      <c r="C11" s="20"/>
      <c r="D11" s="21"/>
      <c r="E11" s="8"/>
      <c r="F11" s="3"/>
      <c r="G11">
        <f>F11*0.960768618</f>
        <v>0</v>
      </c>
      <c r="H11">
        <f>ROUND(G11*0.16-0.0001,2)</f>
        <v>0</v>
      </c>
      <c r="I11">
        <f>ROUND(G11*0.0125-0.001,2)</f>
        <v>0</v>
      </c>
      <c r="J11">
        <f>ROUND(H11/3*2-0.0001,2)</f>
        <v>0</v>
      </c>
    </row>
    <row r="12" spans="4:10" ht="12.75">
      <c r="D12" t="s">
        <v>10</v>
      </c>
      <c r="F12">
        <f>SUM(F10:F11)</f>
        <v>0</v>
      </c>
      <c r="G12">
        <f>SUM(G10:G11)</f>
        <v>0</v>
      </c>
      <c r="H12">
        <f>SUM(H10:H11)</f>
        <v>0</v>
      </c>
      <c r="I12">
        <f>SUM(I10:I11)</f>
        <v>0</v>
      </c>
      <c r="J12">
        <f>SUM(J10:J11)</f>
        <v>0</v>
      </c>
    </row>
    <row r="15" ht="12.75">
      <c r="A15" s="11" t="s">
        <v>11</v>
      </c>
    </row>
    <row r="16" spans="1:11" ht="12.75">
      <c r="A16" s="7" t="s">
        <v>2</v>
      </c>
      <c r="B16" s="7" t="s">
        <v>48</v>
      </c>
      <c r="C16" s="7" t="s">
        <v>49</v>
      </c>
      <c r="D16" s="7" t="s">
        <v>4</v>
      </c>
      <c r="E16" s="7" t="s">
        <v>3</v>
      </c>
      <c r="F16" s="9" t="s">
        <v>8</v>
      </c>
      <c r="G16" s="9" t="s">
        <v>47</v>
      </c>
      <c r="H16" s="9" t="s">
        <v>5</v>
      </c>
      <c r="I16" t="s">
        <v>6</v>
      </c>
      <c r="J16" s="9" t="s">
        <v>7</v>
      </c>
      <c r="K16" s="7" t="s">
        <v>9</v>
      </c>
    </row>
    <row r="17" spans="1:10" ht="12.75">
      <c r="A17" s="2">
        <f>1+A11</f>
        <v>3</v>
      </c>
      <c r="B17" s="20"/>
      <c r="C17" s="20"/>
      <c r="D17" s="21"/>
      <c r="E17" s="8"/>
      <c r="F17" s="3"/>
      <c r="G17">
        <f>F17*0.960768618</f>
        <v>0</v>
      </c>
      <c r="H17">
        <f>ROUND(G17*0.16-0.0001,2)</f>
        <v>0</v>
      </c>
      <c r="I17">
        <f>ROUND(G17*0.0125-0.001,2)</f>
        <v>0</v>
      </c>
      <c r="J17">
        <f>ROUND(H17/3*2-0.0001,2)</f>
        <v>0</v>
      </c>
    </row>
    <row r="18" spans="1:10" ht="12.75">
      <c r="A18" s="2">
        <f>1+A17</f>
        <v>4</v>
      </c>
      <c r="B18" s="20"/>
      <c r="C18" s="20"/>
      <c r="D18" s="21"/>
      <c r="E18" s="8"/>
      <c r="F18" s="3"/>
      <c r="G18">
        <f>F18*0.960768618</f>
        <v>0</v>
      </c>
      <c r="H18">
        <f>ROUND(G18*0.16-0.0001,2)</f>
        <v>0</v>
      </c>
      <c r="I18">
        <f>ROUND(G18*0.0125-0.001,2)</f>
        <v>0</v>
      </c>
      <c r="J18">
        <f>ROUND(H18/3*2-0.0001,2)</f>
        <v>0</v>
      </c>
    </row>
    <row r="19" spans="4:10" ht="12.75">
      <c r="D19" t="s">
        <v>10</v>
      </c>
      <c r="F19">
        <f>SUM(F17:F18)</f>
        <v>0</v>
      </c>
      <c r="G19">
        <f>SUM(G17:G18)</f>
        <v>0</v>
      </c>
      <c r="H19">
        <f>SUM(H17:H18)</f>
        <v>0</v>
      </c>
      <c r="I19">
        <f>SUM(I17:I18)</f>
        <v>0</v>
      </c>
      <c r="J19">
        <f>SUM(J17:J18)</f>
        <v>0</v>
      </c>
    </row>
    <row r="22" ht="12.75">
      <c r="A22" s="11" t="s">
        <v>12</v>
      </c>
    </row>
    <row r="23" spans="1:11" ht="12.75">
      <c r="A23" s="7" t="s">
        <v>2</v>
      </c>
      <c r="B23" s="7" t="s">
        <v>48</v>
      </c>
      <c r="C23" s="7" t="s">
        <v>49</v>
      </c>
      <c r="D23" s="7" t="s">
        <v>4</v>
      </c>
      <c r="E23" s="7" t="s">
        <v>3</v>
      </c>
      <c r="F23" s="9" t="s">
        <v>8</v>
      </c>
      <c r="G23" s="9" t="s">
        <v>47</v>
      </c>
      <c r="H23" s="9" t="s">
        <v>5</v>
      </c>
      <c r="I23" t="s">
        <v>6</v>
      </c>
      <c r="J23" s="9" t="s">
        <v>7</v>
      </c>
      <c r="K23" s="7" t="s">
        <v>9</v>
      </c>
    </row>
    <row r="24" spans="1:10" ht="12.75">
      <c r="A24" s="2">
        <f>1+A18</f>
        <v>5</v>
      </c>
      <c r="B24" s="20"/>
      <c r="C24" s="20"/>
      <c r="D24" s="21"/>
      <c r="E24" s="8"/>
      <c r="F24" s="3"/>
      <c r="G24">
        <f>F24*0.960768618</f>
        <v>0</v>
      </c>
      <c r="H24">
        <f>ROUND(G24*0.16-0.0001,2)</f>
        <v>0</v>
      </c>
      <c r="I24">
        <f>ROUND(G24*0.0125-0.001,2)</f>
        <v>0</v>
      </c>
      <c r="J24">
        <f>ROUND(H24/3*2-0.0001,2)</f>
        <v>0</v>
      </c>
    </row>
    <row r="25" spans="1:10" ht="12.75">
      <c r="A25" s="2">
        <f>1+A24</f>
        <v>6</v>
      </c>
      <c r="B25" s="20"/>
      <c r="C25" s="20"/>
      <c r="D25" s="21"/>
      <c r="E25" s="8"/>
      <c r="F25" s="3"/>
      <c r="G25">
        <f>F25*0.960768618</f>
        <v>0</v>
      </c>
      <c r="H25">
        <f>ROUND(G25*0.16-0.0001,2)</f>
        <v>0</v>
      </c>
      <c r="I25">
        <f>ROUND(G25*0.0125-0.001,2)</f>
        <v>0</v>
      </c>
      <c r="J25">
        <f>ROUND(H25/3*2-0.0001,2)</f>
        <v>0</v>
      </c>
    </row>
    <row r="26" spans="4:10" ht="12.75">
      <c r="D26" t="s">
        <v>10</v>
      </c>
      <c r="F26">
        <f>SUM(F24:F25)</f>
        <v>0</v>
      </c>
      <c r="G26">
        <f>SUM(G24:G25)</f>
        <v>0</v>
      </c>
      <c r="H26">
        <f>SUM(H24:H25)</f>
        <v>0</v>
      </c>
      <c r="I26">
        <f>SUM(I24:I25)</f>
        <v>0</v>
      </c>
      <c r="J26">
        <f>SUM(J24:J25)</f>
        <v>0</v>
      </c>
    </row>
    <row r="29" ht="12.75">
      <c r="A29" s="11" t="s">
        <v>13</v>
      </c>
    </row>
    <row r="30" spans="1:11" ht="12.75">
      <c r="A30" s="7" t="s">
        <v>2</v>
      </c>
      <c r="B30" s="7" t="s">
        <v>48</v>
      </c>
      <c r="C30" s="7" t="s">
        <v>49</v>
      </c>
      <c r="D30" s="7" t="s">
        <v>4</v>
      </c>
      <c r="E30" s="7" t="s">
        <v>3</v>
      </c>
      <c r="F30" s="9" t="s">
        <v>8</v>
      </c>
      <c r="G30" s="9" t="s">
        <v>47</v>
      </c>
      <c r="H30" s="9" t="s">
        <v>5</v>
      </c>
      <c r="I30" t="s">
        <v>6</v>
      </c>
      <c r="J30" s="9" t="s">
        <v>7</v>
      </c>
      <c r="K30" s="7" t="s">
        <v>9</v>
      </c>
    </row>
    <row r="31" spans="1:10" ht="12.75">
      <c r="A31" s="2">
        <f>1+A25</f>
        <v>7</v>
      </c>
      <c r="B31" s="20"/>
      <c r="C31" s="20"/>
      <c r="D31" s="21"/>
      <c r="E31" s="8"/>
      <c r="F31" s="3"/>
      <c r="G31">
        <f>F31*0.960768618</f>
        <v>0</v>
      </c>
      <c r="H31">
        <f>ROUND(G31*0.16-0.0001,2)</f>
        <v>0</v>
      </c>
      <c r="I31">
        <f>ROUND(G31*0.0125-0.001,2)</f>
        <v>0</v>
      </c>
      <c r="J31">
        <f>ROUND(H31/3*2-0.0001,2)</f>
        <v>0</v>
      </c>
    </row>
    <row r="32" spans="1:10" ht="12.75">
      <c r="A32" s="2">
        <f>1+A31</f>
        <v>8</v>
      </c>
      <c r="B32" s="20"/>
      <c r="C32" s="20"/>
      <c r="D32" s="21"/>
      <c r="E32" s="8"/>
      <c r="F32" s="3"/>
      <c r="G32">
        <f>F32*0.960768618</f>
        <v>0</v>
      </c>
      <c r="H32">
        <f>ROUND(G32*0.16-0.0001,2)</f>
        <v>0</v>
      </c>
      <c r="I32">
        <f>ROUND(G32*0.0125-0.001,2)</f>
        <v>0</v>
      </c>
      <c r="J32">
        <f>ROUND(H32/3*2-0.0001,2)</f>
        <v>0</v>
      </c>
    </row>
    <row r="33" spans="4:10" ht="12.75">
      <c r="D33" t="s">
        <v>10</v>
      </c>
      <c r="F33">
        <f>SUM(F31:F32)</f>
        <v>0</v>
      </c>
      <c r="G33">
        <f>SUM(G31:G32)</f>
        <v>0</v>
      </c>
      <c r="H33">
        <f>SUM(H31:H32)</f>
        <v>0</v>
      </c>
      <c r="I33">
        <f>SUM(I31:I32)</f>
        <v>0</v>
      </c>
      <c r="J33">
        <f>SUM(J31:J32)</f>
        <v>0</v>
      </c>
    </row>
    <row r="36" ht="12.75">
      <c r="A36" s="11" t="s">
        <v>14</v>
      </c>
    </row>
    <row r="37" spans="1:11" ht="12.75">
      <c r="A37" s="7" t="s">
        <v>2</v>
      </c>
      <c r="B37" s="7" t="s">
        <v>48</v>
      </c>
      <c r="C37" s="7" t="s">
        <v>49</v>
      </c>
      <c r="D37" s="7" t="s">
        <v>4</v>
      </c>
      <c r="E37" s="7" t="s">
        <v>3</v>
      </c>
      <c r="F37" s="9" t="s">
        <v>8</v>
      </c>
      <c r="G37" s="9" t="s">
        <v>47</v>
      </c>
      <c r="H37" s="9" t="s">
        <v>5</v>
      </c>
      <c r="I37" t="s">
        <v>6</v>
      </c>
      <c r="J37" s="9" t="s">
        <v>7</v>
      </c>
      <c r="K37" s="7" t="s">
        <v>9</v>
      </c>
    </row>
    <row r="38" spans="1:10" ht="12.75">
      <c r="A38" s="2">
        <f>1+A32</f>
        <v>9</v>
      </c>
      <c r="B38" s="20"/>
      <c r="C38" s="20"/>
      <c r="D38" s="21"/>
      <c r="E38" s="8"/>
      <c r="F38" s="3"/>
      <c r="G38">
        <f>F38*0.960768618</f>
        <v>0</v>
      </c>
      <c r="H38">
        <f>ROUND(G38*0.16-0.0001,2)</f>
        <v>0</v>
      </c>
      <c r="I38">
        <f>ROUND(G38*0.0125-0.001,2)</f>
        <v>0</v>
      </c>
      <c r="J38">
        <f>ROUND(H38/3*2-0.0001,2)</f>
        <v>0</v>
      </c>
    </row>
    <row r="39" spans="1:10" ht="12.75">
      <c r="A39" s="2">
        <f>1+A38</f>
        <v>10</v>
      </c>
      <c r="B39" s="20"/>
      <c r="C39" s="20"/>
      <c r="D39" s="21"/>
      <c r="E39" s="8"/>
      <c r="F39" s="3"/>
      <c r="G39">
        <f>F39*0.960768618</f>
        <v>0</v>
      </c>
      <c r="H39">
        <f>ROUND(G39*0.16-0.0001,2)</f>
        <v>0</v>
      </c>
      <c r="I39">
        <f>ROUND(G39*0.0125-0.001,2)</f>
        <v>0</v>
      </c>
      <c r="J39">
        <f>ROUND(H39/3*2-0.0001,2)</f>
        <v>0</v>
      </c>
    </row>
    <row r="40" spans="4:10" ht="12.75">
      <c r="D40" t="s">
        <v>10</v>
      </c>
      <c r="F40">
        <f>SUM(F38:F39)</f>
        <v>0</v>
      </c>
      <c r="G40">
        <f>SUM(G38:G39)</f>
        <v>0</v>
      </c>
      <c r="H40">
        <f>SUM(H38:H39)</f>
        <v>0</v>
      </c>
      <c r="I40">
        <f>SUM(I38:I39)</f>
        <v>0</v>
      </c>
      <c r="J40">
        <f>SUM(J38:J39)</f>
        <v>0</v>
      </c>
    </row>
    <row r="43" ht="12.75">
      <c r="A43" s="11" t="s">
        <v>15</v>
      </c>
    </row>
    <row r="44" spans="1:11" ht="12.75">
      <c r="A44" s="7" t="s">
        <v>2</v>
      </c>
      <c r="B44" s="7" t="s">
        <v>48</v>
      </c>
      <c r="C44" s="7" t="s">
        <v>49</v>
      </c>
      <c r="D44" s="7" t="s">
        <v>4</v>
      </c>
      <c r="E44" s="7" t="s">
        <v>3</v>
      </c>
      <c r="F44" s="9" t="s">
        <v>8</v>
      </c>
      <c r="G44" s="9" t="s">
        <v>47</v>
      </c>
      <c r="H44" s="9" t="s">
        <v>5</v>
      </c>
      <c r="I44" t="s">
        <v>6</v>
      </c>
      <c r="J44" s="9" t="s">
        <v>7</v>
      </c>
      <c r="K44" s="7" t="s">
        <v>9</v>
      </c>
    </row>
    <row r="45" spans="1:10" ht="12.75">
      <c r="A45" s="2">
        <f>1+A39</f>
        <v>11</v>
      </c>
      <c r="B45" s="20"/>
      <c r="C45" s="20"/>
      <c r="D45" s="21"/>
      <c r="E45" s="8"/>
      <c r="F45" s="3"/>
      <c r="G45">
        <f>F45*0.960768618</f>
        <v>0</v>
      </c>
      <c r="H45">
        <f>ROUND(G45*0.16-0.0001,2)</f>
        <v>0</v>
      </c>
      <c r="I45">
        <f>ROUND(G45*0.0125-0.001,2)</f>
        <v>0</v>
      </c>
      <c r="J45">
        <f>ROUND(H45/3*2-0.0001,2)</f>
        <v>0</v>
      </c>
    </row>
    <row r="46" spans="1:10" ht="12.75">
      <c r="A46" s="2">
        <f>1+A45</f>
        <v>12</v>
      </c>
      <c r="B46" s="20"/>
      <c r="C46" s="20"/>
      <c r="D46" s="21"/>
      <c r="E46" s="8"/>
      <c r="F46" s="3"/>
      <c r="G46">
        <f>F46*0.960768618</f>
        <v>0</v>
      </c>
      <c r="H46">
        <f>ROUND(G46*0.16-0.0001,2)</f>
        <v>0</v>
      </c>
      <c r="I46">
        <f>ROUND(G46*0.0125-0.001,2)</f>
        <v>0</v>
      </c>
      <c r="J46">
        <f>ROUND(H46/3*2-0.0001,2)</f>
        <v>0</v>
      </c>
    </row>
    <row r="47" spans="4:10" ht="12.75">
      <c r="D47" t="s">
        <v>10</v>
      </c>
      <c r="F47">
        <f>SUM(F45:F46)</f>
        <v>0</v>
      </c>
      <c r="G47">
        <f>SUM(G45:G46)</f>
        <v>0</v>
      </c>
      <c r="H47">
        <f>SUM(H45:H46)</f>
        <v>0</v>
      </c>
      <c r="I47">
        <f>SUM(I45:I46)</f>
        <v>0</v>
      </c>
      <c r="J47">
        <f>SUM(J45:J46)</f>
        <v>0</v>
      </c>
    </row>
    <row r="50" ht="12.75">
      <c r="A50" s="11" t="s">
        <v>16</v>
      </c>
    </row>
    <row r="51" spans="1:11" ht="12.75">
      <c r="A51" s="7" t="s">
        <v>2</v>
      </c>
      <c r="B51" s="7" t="s">
        <v>48</v>
      </c>
      <c r="C51" s="7" t="s">
        <v>49</v>
      </c>
      <c r="D51" s="7" t="s">
        <v>4</v>
      </c>
      <c r="E51" s="7" t="s">
        <v>3</v>
      </c>
      <c r="F51" s="9" t="s">
        <v>8</v>
      </c>
      <c r="G51" s="9" t="s">
        <v>47</v>
      </c>
      <c r="H51" s="9" t="s">
        <v>5</v>
      </c>
      <c r="I51" t="s">
        <v>6</v>
      </c>
      <c r="J51" s="9" t="s">
        <v>7</v>
      </c>
      <c r="K51" s="7" t="s">
        <v>9</v>
      </c>
    </row>
    <row r="52" spans="1:10" ht="12.75">
      <c r="A52" s="2">
        <f>1+A46</f>
        <v>13</v>
      </c>
      <c r="B52" s="20"/>
      <c r="C52" s="20"/>
      <c r="D52" s="21"/>
      <c r="E52" s="8"/>
      <c r="F52" s="3"/>
      <c r="G52">
        <f>F52*0.960768618</f>
        <v>0</v>
      </c>
      <c r="H52">
        <f>ROUND(G52*0.16-0.0001,2)</f>
        <v>0</v>
      </c>
      <c r="I52">
        <f>ROUND(G52*0.0125-0.001,2)</f>
        <v>0</v>
      </c>
      <c r="J52">
        <f>ROUND(H52/3*2-0.0001,2)</f>
        <v>0</v>
      </c>
    </row>
    <row r="53" spans="1:10" ht="12.75">
      <c r="A53" s="2">
        <f>1+A52</f>
        <v>14</v>
      </c>
      <c r="B53" s="20"/>
      <c r="C53" s="20"/>
      <c r="D53" s="21"/>
      <c r="E53" s="8"/>
      <c r="F53" s="3"/>
      <c r="G53">
        <f>F53*0.960768618</f>
        <v>0</v>
      </c>
      <c r="H53">
        <f>ROUND(G53*0.16-0.0001,2)</f>
        <v>0</v>
      </c>
      <c r="I53">
        <f>ROUND(G53*0.0125-0.001,2)</f>
        <v>0</v>
      </c>
      <c r="J53">
        <f>ROUND(H53/3*2-0.0001,2)</f>
        <v>0</v>
      </c>
    </row>
    <row r="54" spans="4:10" ht="12.75">
      <c r="D54" t="s">
        <v>10</v>
      </c>
      <c r="F54">
        <f>SUM(F52:F53)</f>
        <v>0</v>
      </c>
      <c r="G54">
        <f>SUM(G52:G53)</f>
        <v>0</v>
      </c>
      <c r="H54">
        <f>SUM(H52:H53)</f>
        <v>0</v>
      </c>
      <c r="I54">
        <f>SUM(I52:I53)</f>
        <v>0</v>
      </c>
      <c r="J54">
        <f>SUM(J52:J53)</f>
        <v>0</v>
      </c>
    </row>
    <row r="57" ht="12.75">
      <c r="A57" s="11" t="s">
        <v>17</v>
      </c>
    </row>
    <row r="58" spans="1:11" ht="12.75">
      <c r="A58" s="7" t="s">
        <v>2</v>
      </c>
      <c r="B58" s="7" t="s">
        <v>48</v>
      </c>
      <c r="C58" s="7" t="s">
        <v>49</v>
      </c>
      <c r="D58" s="7" t="s">
        <v>4</v>
      </c>
      <c r="E58" s="7" t="s">
        <v>3</v>
      </c>
      <c r="F58" s="9" t="s">
        <v>8</v>
      </c>
      <c r="G58" s="9" t="s">
        <v>47</v>
      </c>
      <c r="H58" s="9" t="s">
        <v>5</v>
      </c>
      <c r="I58" t="s">
        <v>6</v>
      </c>
      <c r="J58" s="9" t="s">
        <v>7</v>
      </c>
      <c r="K58" s="7" t="s">
        <v>9</v>
      </c>
    </row>
    <row r="59" spans="1:10" ht="12.75">
      <c r="A59" s="2">
        <f>1+A53</f>
        <v>15</v>
      </c>
      <c r="B59" s="20"/>
      <c r="C59" s="20"/>
      <c r="D59" s="21"/>
      <c r="E59" s="8"/>
      <c r="F59" s="3"/>
      <c r="G59">
        <f>F59*0.960768618</f>
        <v>0</v>
      </c>
      <c r="H59">
        <f>ROUND(G59*0.16-0.0001,2)</f>
        <v>0</v>
      </c>
      <c r="I59">
        <f>ROUND(G59*0.0125-0.001,2)</f>
        <v>0</v>
      </c>
      <c r="J59">
        <f>ROUND(H59/3*2-0.0001,2)</f>
        <v>0</v>
      </c>
    </row>
    <row r="60" spans="1:10" ht="12.75">
      <c r="A60" s="2">
        <f>1+A59</f>
        <v>16</v>
      </c>
      <c r="B60" s="20"/>
      <c r="C60" s="20"/>
      <c r="D60" s="21"/>
      <c r="E60" s="8"/>
      <c r="F60" s="3"/>
      <c r="G60">
        <f>F60*0.960768618</f>
        <v>0</v>
      </c>
      <c r="H60">
        <f>ROUND(G60*0.16-0.0001,2)</f>
        <v>0</v>
      </c>
      <c r="I60">
        <f>ROUND(G60*0.0125-0.001,2)</f>
        <v>0</v>
      </c>
      <c r="J60">
        <f>ROUND(H60/3*2-0.0001,2)</f>
        <v>0</v>
      </c>
    </row>
    <row r="61" spans="4:10" ht="12.75">
      <c r="D61" t="s">
        <v>10</v>
      </c>
      <c r="F61">
        <f>SUM(F59:F60)</f>
        <v>0</v>
      </c>
      <c r="G61">
        <f>SUM(G59:G60)</f>
        <v>0</v>
      </c>
      <c r="H61">
        <f>SUM(H59:H60)</f>
        <v>0</v>
      </c>
      <c r="I61">
        <f>SUM(I59:I60)</f>
        <v>0</v>
      </c>
      <c r="J61">
        <f>SUM(J59:J60)</f>
        <v>0</v>
      </c>
    </row>
    <row r="64" ht="12.75">
      <c r="A64" s="11" t="s">
        <v>18</v>
      </c>
    </row>
    <row r="65" spans="1:11" ht="12.75">
      <c r="A65" s="7" t="s">
        <v>2</v>
      </c>
      <c r="B65" s="7" t="s">
        <v>48</v>
      </c>
      <c r="C65" s="7" t="s">
        <v>49</v>
      </c>
      <c r="D65" s="7" t="s">
        <v>4</v>
      </c>
      <c r="E65" s="7" t="s">
        <v>3</v>
      </c>
      <c r="F65" s="9" t="s">
        <v>8</v>
      </c>
      <c r="G65" s="9" t="s">
        <v>47</v>
      </c>
      <c r="H65" s="9" t="s">
        <v>5</v>
      </c>
      <c r="I65" t="s">
        <v>6</v>
      </c>
      <c r="J65" s="9" t="s">
        <v>7</v>
      </c>
      <c r="K65" s="7" t="s">
        <v>9</v>
      </c>
    </row>
    <row r="66" spans="1:10" ht="12.75">
      <c r="A66" s="2">
        <f>1+A60</f>
        <v>17</v>
      </c>
      <c r="B66" s="20"/>
      <c r="C66" s="20"/>
      <c r="D66" s="21"/>
      <c r="E66" s="8"/>
      <c r="F66" s="3"/>
      <c r="G66">
        <f>F66*0.960768618</f>
        <v>0</v>
      </c>
      <c r="H66">
        <f>ROUND(G66*0.16-0.0001,2)</f>
        <v>0</v>
      </c>
      <c r="I66">
        <f>ROUND(G66*0.0125-0.001,2)</f>
        <v>0</v>
      </c>
      <c r="J66">
        <f>ROUND(H66/3*2-0.0001,2)</f>
        <v>0</v>
      </c>
    </row>
    <row r="67" spans="1:10" ht="12.75">
      <c r="A67" s="2">
        <f>1+A66</f>
        <v>18</v>
      </c>
      <c r="B67" s="20"/>
      <c r="C67" s="20"/>
      <c r="D67" s="21"/>
      <c r="E67" s="8"/>
      <c r="F67" s="3"/>
      <c r="G67">
        <f>F67*0.960768618</f>
        <v>0</v>
      </c>
      <c r="H67">
        <f>ROUND(G67*0.16-0.0001,2)</f>
        <v>0</v>
      </c>
      <c r="I67">
        <f>ROUND(G67*0.0125-0.001,2)</f>
        <v>0</v>
      </c>
      <c r="J67">
        <f>ROUND(H67/3*2-0.0001,2)</f>
        <v>0</v>
      </c>
    </row>
    <row r="68" spans="4:10" ht="12.75">
      <c r="D68" t="s">
        <v>10</v>
      </c>
      <c r="F68">
        <f>SUM(F66:F67)</f>
        <v>0</v>
      </c>
      <c r="G68">
        <f>SUM(G66:G67)</f>
        <v>0</v>
      </c>
      <c r="H68">
        <f>SUM(H66:H67)</f>
        <v>0</v>
      </c>
      <c r="I68">
        <f>SUM(I66:I67)</f>
        <v>0</v>
      </c>
      <c r="J68">
        <f>SUM(J66:J67)</f>
        <v>0</v>
      </c>
    </row>
    <row r="71" ht="12.75">
      <c r="A71" s="11" t="s">
        <v>19</v>
      </c>
    </row>
    <row r="72" spans="1:11" ht="12.75">
      <c r="A72" s="7" t="s">
        <v>2</v>
      </c>
      <c r="B72" s="7" t="s">
        <v>48</v>
      </c>
      <c r="C72" s="7" t="s">
        <v>49</v>
      </c>
      <c r="D72" s="7" t="s">
        <v>4</v>
      </c>
      <c r="E72" s="7" t="s">
        <v>3</v>
      </c>
      <c r="F72" s="9" t="s">
        <v>8</v>
      </c>
      <c r="G72" s="9" t="s">
        <v>47</v>
      </c>
      <c r="H72" s="9" t="s">
        <v>5</v>
      </c>
      <c r="I72" t="s">
        <v>6</v>
      </c>
      <c r="J72" s="9" t="s">
        <v>7</v>
      </c>
      <c r="K72" s="7" t="s">
        <v>9</v>
      </c>
    </row>
    <row r="73" spans="1:10" ht="12.75">
      <c r="A73" s="2">
        <f>1+A67</f>
        <v>19</v>
      </c>
      <c r="B73" s="20"/>
      <c r="C73" s="20"/>
      <c r="D73" s="21"/>
      <c r="E73" s="8"/>
      <c r="F73" s="3"/>
      <c r="G73">
        <f>F73*0.960768618</f>
        <v>0</v>
      </c>
      <c r="H73">
        <f>ROUND(G73*0.16-0.0001,2)</f>
        <v>0</v>
      </c>
      <c r="I73">
        <f>ROUND(G73*0.0125-0.001,2)</f>
        <v>0</v>
      </c>
      <c r="J73">
        <f>ROUND(H73/3*2-0.0001,2)</f>
        <v>0</v>
      </c>
    </row>
    <row r="74" spans="1:10" ht="12.75">
      <c r="A74" s="2">
        <f>1+A73</f>
        <v>20</v>
      </c>
      <c r="B74" s="20"/>
      <c r="C74" s="20"/>
      <c r="D74" s="21"/>
      <c r="E74" s="8"/>
      <c r="F74" s="3"/>
      <c r="G74">
        <f>F74*0.960768618</f>
        <v>0</v>
      </c>
      <c r="H74">
        <f>ROUND(G74*0.16-0.0001,2)</f>
        <v>0</v>
      </c>
      <c r="I74">
        <f>ROUND(G74*0.0125-0.001,2)</f>
        <v>0</v>
      </c>
      <c r="J74">
        <f>ROUND(H74/3*2-0.0001,2)</f>
        <v>0</v>
      </c>
    </row>
    <row r="75" spans="4:10" ht="12.75">
      <c r="D75" t="s">
        <v>10</v>
      </c>
      <c r="F75">
        <f>SUM(F73:F74)</f>
        <v>0</v>
      </c>
      <c r="G75">
        <f>SUM(G73:G74)</f>
        <v>0</v>
      </c>
      <c r="H75">
        <f>SUM(H73:H74)</f>
        <v>0</v>
      </c>
      <c r="I75">
        <f>SUM(I73:I74)</f>
        <v>0</v>
      </c>
      <c r="J75">
        <f>SUM(J73:J74)</f>
        <v>0</v>
      </c>
    </row>
    <row r="78" ht="12.75">
      <c r="A78" s="6" t="s">
        <v>20</v>
      </c>
    </row>
    <row r="79" spans="1:11" ht="12.75">
      <c r="A79" s="7" t="s">
        <v>2</v>
      </c>
      <c r="B79" s="7" t="s">
        <v>48</v>
      </c>
      <c r="C79" s="7" t="s">
        <v>49</v>
      </c>
      <c r="D79" s="7" t="s">
        <v>4</v>
      </c>
      <c r="E79" s="7" t="s">
        <v>3</v>
      </c>
      <c r="F79" s="9" t="s">
        <v>8</v>
      </c>
      <c r="G79" s="9" t="s">
        <v>47</v>
      </c>
      <c r="H79" s="9" t="s">
        <v>5</v>
      </c>
      <c r="I79" t="s">
        <v>6</v>
      </c>
      <c r="J79" s="9" t="s">
        <v>7</v>
      </c>
      <c r="K79" s="7" t="s">
        <v>9</v>
      </c>
    </row>
    <row r="80" spans="1:10" ht="12.75">
      <c r="A80" s="2">
        <f>1+A74</f>
        <v>21</v>
      </c>
      <c r="B80" s="20"/>
      <c r="C80" s="20"/>
      <c r="D80" s="21"/>
      <c r="E80" s="8"/>
      <c r="F80" s="3"/>
      <c r="G80">
        <f>F80*0.960768618</f>
        <v>0</v>
      </c>
      <c r="H80">
        <f>ROUND(G80*0.16-0.0001,2)</f>
        <v>0</v>
      </c>
      <c r="I80">
        <f>ROUND(G80*0.0125-0.001,2)</f>
        <v>0</v>
      </c>
      <c r="J80">
        <f>ROUND(H80/3*2-0.0001,2)</f>
        <v>0</v>
      </c>
    </row>
    <row r="81" spans="1:10" ht="12.75">
      <c r="A81" s="2">
        <f>1+A80</f>
        <v>22</v>
      </c>
      <c r="B81" s="20"/>
      <c r="C81" s="20"/>
      <c r="D81" s="21"/>
      <c r="E81" s="8"/>
      <c r="F81" s="3"/>
      <c r="G81">
        <f>F81*0.960768618</f>
        <v>0</v>
      </c>
      <c r="H81">
        <f>ROUND(G81*0.16-0.0001,2)</f>
        <v>0</v>
      </c>
      <c r="I81">
        <f>ROUND(G81*0.0125-0.001,2)</f>
        <v>0</v>
      </c>
      <c r="J81">
        <f>ROUND(H81/3*2-0.0001,2)</f>
        <v>0</v>
      </c>
    </row>
    <row r="82" spans="4:10" ht="12.75">
      <c r="D82" t="s">
        <v>10</v>
      </c>
      <c r="F82">
        <f>SUM(F80:F81)</f>
        <v>0</v>
      </c>
      <c r="G82">
        <f>SUM(G80:G81)</f>
        <v>0</v>
      </c>
      <c r="H82">
        <f>SUM(H80:H81)</f>
        <v>0</v>
      </c>
      <c r="I82">
        <f>SUM(I80:I81)</f>
        <v>0</v>
      </c>
      <c r="J82">
        <f>SUM(J80:J81)</f>
        <v>0</v>
      </c>
    </row>
    <row r="85" ht="12.75">
      <c r="A85" s="11" t="s">
        <v>21</v>
      </c>
    </row>
    <row r="86" spans="1:11" ht="12.75">
      <c r="A86" s="7" t="s">
        <v>2</v>
      </c>
      <c r="B86" s="7" t="s">
        <v>48</v>
      </c>
      <c r="C86" s="7" t="s">
        <v>49</v>
      </c>
      <c r="D86" s="7" t="s">
        <v>4</v>
      </c>
      <c r="E86" s="7" t="s">
        <v>3</v>
      </c>
      <c r="F86" s="9" t="s">
        <v>8</v>
      </c>
      <c r="G86" s="9" t="s">
        <v>47</v>
      </c>
      <c r="H86" s="9" t="s">
        <v>5</v>
      </c>
      <c r="I86" t="s">
        <v>6</v>
      </c>
      <c r="J86" s="9" t="s">
        <v>7</v>
      </c>
      <c r="K86" s="7" t="s">
        <v>9</v>
      </c>
    </row>
    <row r="87" spans="1:10" ht="12.75">
      <c r="A87" s="2">
        <f>1+A81</f>
        <v>23</v>
      </c>
      <c r="B87" s="20"/>
      <c r="C87" s="20"/>
      <c r="D87" s="21"/>
      <c r="E87" s="8"/>
      <c r="F87" s="3"/>
      <c r="G87">
        <f>F87*0.960768618</f>
        <v>0</v>
      </c>
      <c r="H87">
        <f>ROUND(G87*0.16-0.0001,2)</f>
        <v>0</v>
      </c>
      <c r="I87">
        <f>ROUND(G87*0.0125-0.001,2)</f>
        <v>0</v>
      </c>
      <c r="J87">
        <f>ROUND(H87/3*2-0.0001,2)</f>
        <v>0</v>
      </c>
    </row>
    <row r="88" spans="1:10" ht="12.75">
      <c r="A88" s="2">
        <f>1+A87</f>
        <v>24</v>
      </c>
      <c r="B88" s="20"/>
      <c r="C88" s="20"/>
      <c r="D88" s="21"/>
      <c r="E88" s="8"/>
      <c r="F88" s="3"/>
      <c r="G88">
        <f>F88*0.960768618</f>
        <v>0</v>
      </c>
      <c r="H88">
        <f>ROUND(G88*0.16-0.0001,2)</f>
        <v>0</v>
      </c>
      <c r="I88">
        <f>ROUND(G88*0.0125-0.001,2)</f>
        <v>0</v>
      </c>
      <c r="J88">
        <f>ROUND(H88/3*2-0.0001,2)</f>
        <v>0</v>
      </c>
    </row>
    <row r="89" spans="4:10" ht="12.75">
      <c r="D89" t="s">
        <v>10</v>
      </c>
      <c r="F89">
        <f>SUM(F87:F88)</f>
        <v>0</v>
      </c>
      <c r="G89">
        <f>SUM(G87:G88)</f>
        <v>0</v>
      </c>
      <c r="H89">
        <f>SUM(H87:H88)</f>
        <v>0</v>
      </c>
      <c r="I89">
        <f>SUM(I87:I88)</f>
        <v>0</v>
      </c>
      <c r="J89">
        <f>SUM(J87:J88)</f>
        <v>0</v>
      </c>
    </row>
    <row r="92" spans="4:10" ht="12.75">
      <c r="D92" s="16" t="s">
        <v>22</v>
      </c>
      <c r="F92" s="16">
        <f>F12+F19+F26+F33+F40+F47+F54+F61+F68+F75+F82+F89</f>
        <v>0</v>
      </c>
      <c r="G92" s="16">
        <f>G12+G19+G26+G33+G40+G47+G54+G61+G68+G75+G82+G89</f>
        <v>0</v>
      </c>
      <c r="H92" s="16">
        <f>H12+H19+H26+H33+H40+H47+H54+H61+H68+H75+H82+H89</f>
        <v>0</v>
      </c>
      <c r="I92" s="16">
        <f>I12+I19+I26+I33+I40+I47+I54+I61+I68+I75+I82+I89</f>
        <v>0</v>
      </c>
      <c r="J92" s="16">
        <f>J12+J19+J26+J33+J40+J47+J54+J61+J68+J75+J82+J89</f>
        <v>0</v>
      </c>
    </row>
    <row r="95" ht="12.75">
      <c r="A95" s="11" t="s">
        <v>23</v>
      </c>
    </row>
    <row r="97" ht="12.75">
      <c r="A97" s="11" t="s">
        <v>1</v>
      </c>
    </row>
    <row r="98" spans="1:11" ht="12.75">
      <c r="A98" s="7" t="s">
        <v>2</v>
      </c>
      <c r="B98" s="7" t="s">
        <v>48</v>
      </c>
      <c r="C98" s="22" t="s">
        <v>50</v>
      </c>
      <c r="D98" s="7" t="s">
        <v>24</v>
      </c>
      <c r="E98" s="7" t="s">
        <v>3</v>
      </c>
      <c r="F98" s="9" t="s">
        <v>8</v>
      </c>
      <c r="G98" s="9" t="s">
        <v>47</v>
      </c>
      <c r="H98" s="9" t="s">
        <v>5</v>
      </c>
      <c r="I98" s="10" t="s">
        <v>9</v>
      </c>
      <c r="J98" s="4"/>
      <c r="K98" s="4"/>
    </row>
    <row r="99" spans="1:11" ht="12.75">
      <c r="A99" s="2">
        <v>1</v>
      </c>
      <c r="B99" s="20"/>
      <c r="C99" s="20"/>
      <c r="D99" s="21"/>
      <c r="E99" s="8"/>
      <c r="F99" s="3"/>
      <c r="G99">
        <f>F99-H99</f>
        <v>0</v>
      </c>
      <c r="H99">
        <f>ROUND(F99/1.16*0.16-0.0001,2)</f>
        <v>0</v>
      </c>
      <c r="I99" s="20"/>
      <c r="J99" s="20"/>
      <c r="K99" s="20"/>
    </row>
    <row r="100" spans="1:11" ht="12.75">
      <c r="A100" s="2">
        <f>1+A99</f>
        <v>2</v>
      </c>
      <c r="B100" s="20"/>
      <c r="C100" s="20"/>
      <c r="D100" s="21"/>
      <c r="E100" s="8"/>
      <c r="F100" s="3"/>
      <c r="G100">
        <f>F100-H100</f>
        <v>0</v>
      </c>
      <c r="H100">
        <f>ROUND(F100/1.16*0.16-0.0001,2)</f>
        <v>0</v>
      </c>
      <c r="I100" s="20"/>
      <c r="J100" s="20"/>
      <c r="K100" s="20"/>
    </row>
    <row r="101" spans="1:11" ht="12.75">
      <c r="A101" s="2">
        <f>1+A100</f>
        <v>3</v>
      </c>
      <c r="B101" s="20"/>
      <c r="C101" s="20"/>
      <c r="D101" s="21"/>
      <c r="E101" s="8"/>
      <c r="F101" s="3"/>
      <c r="G101">
        <f>F101-H101</f>
        <v>0</v>
      </c>
      <c r="H101">
        <f>ROUND(F101/1.16*0.16-0.0001,2)</f>
        <v>0</v>
      </c>
      <c r="I101" s="20"/>
      <c r="J101" s="20"/>
      <c r="K101" s="20"/>
    </row>
    <row r="102" spans="1:11" ht="12.75">
      <c r="A102" s="2">
        <f>1+A101</f>
        <v>4</v>
      </c>
      <c r="B102" s="20"/>
      <c r="C102" s="20"/>
      <c r="D102" s="21"/>
      <c r="E102" s="8"/>
      <c r="F102" s="3"/>
      <c r="G102">
        <f>F102-H102</f>
        <v>0</v>
      </c>
      <c r="H102">
        <f>ROUND(F102/1.16*0.16-0.0001,2)</f>
        <v>0</v>
      </c>
      <c r="I102" s="20"/>
      <c r="J102" s="20"/>
      <c r="K102" s="20"/>
    </row>
    <row r="103" spans="4:8" ht="12.75">
      <c r="D103" t="s">
        <v>10</v>
      </c>
      <c r="F103">
        <f>SUM(F99:F102)</f>
        <v>0</v>
      </c>
      <c r="G103">
        <f>SUM(G99:G102)</f>
        <v>0</v>
      </c>
      <c r="H103">
        <f>SUM(H99:H102)</f>
        <v>0</v>
      </c>
    </row>
    <row r="106" ht="12.75">
      <c r="A106" s="11" t="s">
        <v>11</v>
      </c>
    </row>
    <row r="107" spans="1:11" ht="12.75">
      <c r="A107" s="7" t="s">
        <v>2</v>
      </c>
      <c r="B107" s="7" t="s">
        <v>48</v>
      </c>
      <c r="C107" s="22" t="s">
        <v>50</v>
      </c>
      <c r="D107" s="7" t="s">
        <v>24</v>
      </c>
      <c r="E107" s="7" t="s">
        <v>3</v>
      </c>
      <c r="F107" s="9" t="s">
        <v>8</v>
      </c>
      <c r="G107" s="9" t="s">
        <v>47</v>
      </c>
      <c r="H107" s="9" t="s">
        <v>5</v>
      </c>
      <c r="I107" s="10" t="s">
        <v>9</v>
      </c>
      <c r="J107" s="4"/>
      <c r="K107" s="4"/>
    </row>
    <row r="108" spans="1:11" ht="12.75">
      <c r="A108" s="2">
        <f>1+A102</f>
        <v>5</v>
      </c>
      <c r="B108" s="20"/>
      <c r="C108" s="20"/>
      <c r="D108" s="21"/>
      <c r="E108" s="8"/>
      <c r="F108" s="3"/>
      <c r="G108">
        <f>F108-H108</f>
        <v>0</v>
      </c>
      <c r="H108">
        <f>ROUND(F108/1.16*0.16-0.0001,2)</f>
        <v>0</v>
      </c>
      <c r="I108" s="20"/>
      <c r="J108" s="20"/>
      <c r="K108" s="20"/>
    </row>
    <row r="109" spans="1:11" ht="12.75">
      <c r="A109" s="2">
        <f>1+A108</f>
        <v>6</v>
      </c>
      <c r="B109" s="20"/>
      <c r="C109" s="20"/>
      <c r="D109" s="21"/>
      <c r="E109" s="8"/>
      <c r="F109" s="3"/>
      <c r="G109">
        <f>F109-H109</f>
        <v>0</v>
      </c>
      <c r="H109">
        <f>ROUND(F109/1.16*0.16-0.0001,2)</f>
        <v>0</v>
      </c>
      <c r="I109" s="20"/>
      <c r="J109" s="20"/>
      <c r="K109" s="20"/>
    </row>
    <row r="110" spans="1:11" ht="12.75">
      <c r="A110" s="2">
        <f>1+A109</f>
        <v>7</v>
      </c>
      <c r="B110" s="20"/>
      <c r="C110" s="20"/>
      <c r="D110" s="21"/>
      <c r="E110" s="8"/>
      <c r="F110" s="3"/>
      <c r="G110">
        <f>F110-H110</f>
        <v>0</v>
      </c>
      <c r="H110">
        <f>ROUND(F110/1.16*0.16-0.0001,2)</f>
        <v>0</v>
      </c>
      <c r="I110" s="20"/>
      <c r="J110" s="20"/>
      <c r="K110" s="20"/>
    </row>
    <row r="111" spans="1:11" ht="12.75">
      <c r="A111" s="2">
        <f>1+A110</f>
        <v>8</v>
      </c>
      <c r="B111" s="20"/>
      <c r="C111" s="20"/>
      <c r="D111" s="21"/>
      <c r="E111" s="8"/>
      <c r="F111" s="3"/>
      <c r="G111">
        <f>F111-H111</f>
        <v>0</v>
      </c>
      <c r="H111">
        <f>ROUND(F111/1.16*0.16-0.0001,2)</f>
        <v>0</v>
      </c>
      <c r="I111" s="20"/>
      <c r="J111" s="20"/>
      <c r="K111" s="20"/>
    </row>
    <row r="112" spans="4:8" ht="12.75">
      <c r="D112" t="s">
        <v>10</v>
      </c>
      <c r="F112">
        <f>SUM(F108:F111)</f>
        <v>0</v>
      </c>
      <c r="G112">
        <f>SUM(G108:G111)</f>
        <v>0</v>
      </c>
      <c r="H112">
        <f>SUM(H108:H111)</f>
        <v>0</v>
      </c>
    </row>
    <row r="115" ht="12.75">
      <c r="A115" s="11" t="s">
        <v>12</v>
      </c>
    </row>
    <row r="116" spans="1:11" ht="12.75">
      <c r="A116" s="7" t="s">
        <v>2</v>
      </c>
      <c r="B116" s="7" t="s">
        <v>48</v>
      </c>
      <c r="C116" s="22" t="s">
        <v>50</v>
      </c>
      <c r="D116" s="7" t="s">
        <v>24</v>
      </c>
      <c r="E116" s="7" t="s">
        <v>3</v>
      </c>
      <c r="F116" s="9" t="s">
        <v>8</v>
      </c>
      <c r="G116" s="9" t="s">
        <v>47</v>
      </c>
      <c r="H116" s="9" t="s">
        <v>5</v>
      </c>
      <c r="I116" s="10" t="s">
        <v>9</v>
      </c>
      <c r="J116" s="4"/>
      <c r="K116" s="4"/>
    </row>
    <row r="117" spans="1:11" ht="12.75">
      <c r="A117" s="2">
        <f>1+A111</f>
        <v>9</v>
      </c>
      <c r="B117" s="20"/>
      <c r="C117" s="20"/>
      <c r="D117" s="21"/>
      <c r="E117" s="8"/>
      <c r="F117" s="3"/>
      <c r="G117">
        <f>F117-H117</f>
        <v>0</v>
      </c>
      <c r="H117">
        <f>ROUND(F117/1.16*0.16-0.0001,2)</f>
        <v>0</v>
      </c>
      <c r="I117" s="20"/>
      <c r="J117" s="20"/>
      <c r="K117" s="20"/>
    </row>
    <row r="118" spans="1:11" ht="12.75">
      <c r="A118" s="2">
        <f>1+A117</f>
        <v>10</v>
      </c>
      <c r="B118" s="20"/>
      <c r="C118" s="20"/>
      <c r="D118" s="21"/>
      <c r="E118" s="8"/>
      <c r="F118" s="3"/>
      <c r="G118">
        <f>F118-H118</f>
        <v>0</v>
      </c>
      <c r="H118">
        <f>ROUND(F118/1.16*0.16-0.0001,2)</f>
        <v>0</v>
      </c>
      <c r="I118" s="20"/>
      <c r="J118" s="20"/>
      <c r="K118" s="20"/>
    </row>
    <row r="119" spans="1:11" ht="12.75">
      <c r="A119" s="2">
        <f>1+A118</f>
        <v>11</v>
      </c>
      <c r="B119" s="20"/>
      <c r="C119" s="20"/>
      <c r="D119" s="21"/>
      <c r="E119" s="8"/>
      <c r="F119" s="3"/>
      <c r="G119">
        <f>F119-H119</f>
        <v>0</v>
      </c>
      <c r="H119">
        <f>ROUND(F119/1.16*0.16-0.0001,2)</f>
        <v>0</v>
      </c>
      <c r="I119" s="20"/>
      <c r="J119" s="20"/>
      <c r="K119" s="20"/>
    </row>
    <row r="120" spans="1:11" ht="12.75">
      <c r="A120" s="2">
        <f>1+A119</f>
        <v>12</v>
      </c>
      <c r="B120" s="20"/>
      <c r="C120" s="20"/>
      <c r="D120" s="21"/>
      <c r="E120" s="8"/>
      <c r="F120" s="3"/>
      <c r="G120">
        <f>F120-H120</f>
        <v>0</v>
      </c>
      <c r="H120">
        <f>ROUND(F120/1.16*0.16-0.0001,2)</f>
        <v>0</v>
      </c>
      <c r="I120" s="20"/>
      <c r="J120" s="20"/>
      <c r="K120" s="20"/>
    </row>
    <row r="121" spans="4:8" ht="12.75">
      <c r="D121" t="s">
        <v>10</v>
      </c>
      <c r="F121">
        <f>SUM(F117:F120)</f>
        <v>0</v>
      </c>
      <c r="G121">
        <f>SUM(G117:G120)</f>
        <v>0</v>
      </c>
      <c r="H121">
        <f>SUM(H117:H120)</f>
        <v>0</v>
      </c>
    </row>
    <row r="124" ht="12.75">
      <c r="A124" s="11" t="s">
        <v>13</v>
      </c>
    </row>
    <row r="125" spans="1:11" ht="12.75">
      <c r="A125" s="7" t="s">
        <v>2</v>
      </c>
      <c r="B125" s="7" t="s">
        <v>48</v>
      </c>
      <c r="C125" s="22" t="s">
        <v>50</v>
      </c>
      <c r="D125" s="7" t="s">
        <v>24</v>
      </c>
      <c r="E125" s="7" t="s">
        <v>3</v>
      </c>
      <c r="F125" s="9" t="s">
        <v>8</v>
      </c>
      <c r="G125" s="9" t="s">
        <v>47</v>
      </c>
      <c r="H125" s="9" t="s">
        <v>5</v>
      </c>
      <c r="I125" s="10" t="s">
        <v>9</v>
      </c>
      <c r="J125" s="4"/>
      <c r="K125" s="4"/>
    </row>
    <row r="126" spans="1:11" ht="12.75">
      <c r="A126" s="2">
        <f>1+A120</f>
        <v>13</v>
      </c>
      <c r="B126" s="20"/>
      <c r="C126" s="20"/>
      <c r="D126" s="21"/>
      <c r="E126" s="8"/>
      <c r="F126" s="3"/>
      <c r="G126">
        <f>F126-H126</f>
        <v>0</v>
      </c>
      <c r="H126">
        <f>ROUND(F126/1.16*0.16-0.0001,2)</f>
        <v>0</v>
      </c>
      <c r="I126" s="20"/>
      <c r="J126" s="20"/>
      <c r="K126" s="20"/>
    </row>
    <row r="127" spans="1:11" ht="12.75">
      <c r="A127" s="2">
        <f>1+A126</f>
        <v>14</v>
      </c>
      <c r="B127" s="20"/>
      <c r="C127" s="20"/>
      <c r="D127" s="21"/>
      <c r="E127" s="8"/>
      <c r="F127" s="3"/>
      <c r="G127">
        <f>F127-H127</f>
        <v>0</v>
      </c>
      <c r="H127">
        <f>ROUND(F127/1.16*0.16-0.0001,2)</f>
        <v>0</v>
      </c>
      <c r="I127" s="20"/>
      <c r="J127" s="20"/>
      <c r="K127" s="20"/>
    </row>
    <row r="128" spans="1:11" ht="12.75">
      <c r="A128" s="2">
        <f>1+A127</f>
        <v>15</v>
      </c>
      <c r="B128" s="20"/>
      <c r="C128" s="20"/>
      <c r="D128" s="21"/>
      <c r="E128" s="8"/>
      <c r="F128" s="3"/>
      <c r="G128">
        <f>F128-H128</f>
        <v>0</v>
      </c>
      <c r="H128">
        <f>ROUND(F128/1.16*0.16-0.0001,2)</f>
        <v>0</v>
      </c>
      <c r="I128" s="20"/>
      <c r="J128" s="20"/>
      <c r="K128" s="20"/>
    </row>
    <row r="129" spans="1:11" ht="12.75">
      <c r="A129" s="2">
        <f>1+A128</f>
        <v>16</v>
      </c>
      <c r="B129" s="20"/>
      <c r="C129" s="20"/>
      <c r="D129" s="21"/>
      <c r="E129" s="8"/>
      <c r="F129" s="3"/>
      <c r="G129">
        <f>F129-H129</f>
        <v>0</v>
      </c>
      <c r="H129">
        <f>ROUND(F129/1.16*0.16-0.0001,2)</f>
        <v>0</v>
      </c>
      <c r="I129" s="20"/>
      <c r="J129" s="20"/>
      <c r="K129" s="20"/>
    </row>
    <row r="130" spans="4:8" ht="12.75">
      <c r="D130" t="s">
        <v>10</v>
      </c>
      <c r="F130">
        <f>SUM(F126:F129)</f>
        <v>0</v>
      </c>
      <c r="G130">
        <f>SUM(G126:G129)</f>
        <v>0</v>
      </c>
      <c r="H130">
        <f>SUM(H126:H129)</f>
        <v>0</v>
      </c>
    </row>
    <row r="133" ht="12.75">
      <c r="A133" s="11" t="s">
        <v>14</v>
      </c>
    </row>
    <row r="134" spans="1:11" ht="12.75">
      <c r="A134" s="7" t="s">
        <v>2</v>
      </c>
      <c r="B134" s="7" t="s">
        <v>48</v>
      </c>
      <c r="C134" s="22" t="s">
        <v>50</v>
      </c>
      <c r="D134" s="7" t="s">
        <v>24</v>
      </c>
      <c r="E134" s="7" t="s">
        <v>3</v>
      </c>
      <c r="F134" s="9" t="s">
        <v>8</v>
      </c>
      <c r="G134" s="9" t="s">
        <v>47</v>
      </c>
      <c r="H134" s="9" t="s">
        <v>5</v>
      </c>
      <c r="I134" s="10" t="s">
        <v>9</v>
      </c>
      <c r="J134" s="4"/>
      <c r="K134" s="4"/>
    </row>
    <row r="135" spans="1:11" ht="12.75">
      <c r="A135" s="2">
        <f>1+A129</f>
        <v>17</v>
      </c>
      <c r="B135" s="20"/>
      <c r="C135" s="20"/>
      <c r="D135" s="21"/>
      <c r="E135" s="8"/>
      <c r="F135" s="3"/>
      <c r="G135">
        <f>F135-H135</f>
        <v>0</v>
      </c>
      <c r="H135">
        <f>ROUND(F135/1.16*0.16-0.0001,2)</f>
        <v>0</v>
      </c>
      <c r="I135" s="20"/>
      <c r="J135" s="20"/>
      <c r="K135" s="20"/>
    </row>
    <row r="136" spans="1:11" ht="12.75">
      <c r="A136" s="2">
        <f>1+A135</f>
        <v>18</v>
      </c>
      <c r="B136" s="20"/>
      <c r="C136" s="20"/>
      <c r="D136" s="21"/>
      <c r="E136" s="8"/>
      <c r="F136" s="3"/>
      <c r="G136">
        <f>F136-H136</f>
        <v>0</v>
      </c>
      <c r="H136">
        <f>ROUND(F136/1.16*0.16-0.0001,2)</f>
        <v>0</v>
      </c>
      <c r="I136" s="20"/>
      <c r="J136" s="20"/>
      <c r="K136" s="20"/>
    </row>
    <row r="137" spans="1:11" ht="12.75">
      <c r="A137" s="2">
        <f>1+A136</f>
        <v>19</v>
      </c>
      <c r="B137" s="20"/>
      <c r="C137" s="20"/>
      <c r="D137" s="21"/>
      <c r="E137" s="8"/>
      <c r="F137" s="3"/>
      <c r="G137">
        <f>F137-H137</f>
        <v>0</v>
      </c>
      <c r="H137">
        <f>ROUND(F137/1.16*0.16-0.0001,2)</f>
        <v>0</v>
      </c>
      <c r="I137" s="20"/>
      <c r="J137" s="20"/>
      <c r="K137" s="20"/>
    </row>
    <row r="138" spans="1:11" ht="12.75">
      <c r="A138" s="2">
        <f>1+A137</f>
        <v>20</v>
      </c>
      <c r="B138" s="20"/>
      <c r="C138" s="20"/>
      <c r="D138" s="21"/>
      <c r="E138" s="8"/>
      <c r="F138" s="3"/>
      <c r="G138">
        <f>F138-H138</f>
        <v>0</v>
      </c>
      <c r="H138">
        <f>ROUND(F138/1.16*0.16-0.0001,2)</f>
        <v>0</v>
      </c>
      <c r="I138" s="20"/>
      <c r="J138" s="20"/>
      <c r="K138" s="20"/>
    </row>
    <row r="139" spans="4:8" ht="12.75">
      <c r="D139" t="s">
        <v>10</v>
      </c>
      <c r="F139">
        <f>SUM(F135:F138)</f>
        <v>0</v>
      </c>
      <c r="G139">
        <f>SUM(G135:G138)</f>
        <v>0</v>
      </c>
      <c r="H139">
        <f>SUM(H135:H138)</f>
        <v>0</v>
      </c>
    </row>
    <row r="142" ht="12.75">
      <c r="A142" s="11" t="s">
        <v>15</v>
      </c>
    </row>
    <row r="143" spans="1:11" ht="12.75">
      <c r="A143" s="7" t="s">
        <v>2</v>
      </c>
      <c r="B143" s="7" t="s">
        <v>48</v>
      </c>
      <c r="C143" s="22" t="s">
        <v>50</v>
      </c>
      <c r="D143" s="7" t="s">
        <v>24</v>
      </c>
      <c r="E143" s="7" t="s">
        <v>3</v>
      </c>
      <c r="F143" s="9" t="s">
        <v>8</v>
      </c>
      <c r="G143" s="9" t="s">
        <v>47</v>
      </c>
      <c r="H143" s="9" t="s">
        <v>5</v>
      </c>
      <c r="I143" s="10" t="s">
        <v>9</v>
      </c>
      <c r="J143" s="4"/>
      <c r="K143" s="4"/>
    </row>
    <row r="144" spans="1:11" ht="12.75">
      <c r="A144" s="2">
        <f>1+A138</f>
        <v>21</v>
      </c>
      <c r="B144" s="20"/>
      <c r="C144" s="20"/>
      <c r="D144" s="21"/>
      <c r="E144" s="8"/>
      <c r="F144" s="3"/>
      <c r="G144">
        <f>F144-H144</f>
        <v>0</v>
      </c>
      <c r="H144">
        <f>ROUND(F144/1.16*0.16-0.0001,2)</f>
        <v>0</v>
      </c>
      <c r="I144" s="20"/>
      <c r="J144" s="20"/>
      <c r="K144" s="20"/>
    </row>
    <row r="145" spans="1:11" ht="12.75">
      <c r="A145" s="2">
        <f>1+A144</f>
        <v>22</v>
      </c>
      <c r="B145" s="20"/>
      <c r="C145" s="20"/>
      <c r="D145" s="21"/>
      <c r="E145" s="8"/>
      <c r="F145" s="3"/>
      <c r="G145">
        <f>F145-H145</f>
        <v>0</v>
      </c>
      <c r="H145">
        <f>ROUND(F145/1.16*0.16-0.0001,2)</f>
        <v>0</v>
      </c>
      <c r="I145" s="20"/>
      <c r="J145" s="20"/>
      <c r="K145" s="20"/>
    </row>
    <row r="146" spans="1:11" ht="12.75">
      <c r="A146" s="2">
        <f>1+A145</f>
        <v>23</v>
      </c>
      <c r="B146" s="20"/>
      <c r="C146" s="20"/>
      <c r="D146" s="21"/>
      <c r="E146" s="8"/>
      <c r="F146" s="3"/>
      <c r="G146">
        <f>F146-H146</f>
        <v>0</v>
      </c>
      <c r="H146">
        <f>ROUND(F146/1.16*0.16-0.0001,2)</f>
        <v>0</v>
      </c>
      <c r="I146" s="20"/>
      <c r="J146" s="20"/>
      <c r="K146" s="20"/>
    </row>
    <row r="147" spans="1:11" ht="12.75">
      <c r="A147" s="2">
        <f>1+A146</f>
        <v>24</v>
      </c>
      <c r="B147" s="20"/>
      <c r="C147" s="20"/>
      <c r="D147" s="21"/>
      <c r="E147" s="8"/>
      <c r="F147" s="3"/>
      <c r="G147">
        <f>F147-H147</f>
        <v>0</v>
      </c>
      <c r="H147">
        <f>ROUND(F147/1.16*0.16-0.0001,2)</f>
        <v>0</v>
      </c>
      <c r="I147" s="20"/>
      <c r="J147" s="20"/>
      <c r="K147" s="20"/>
    </row>
    <row r="148" spans="4:8" ht="12.75">
      <c r="D148" t="s">
        <v>10</v>
      </c>
      <c r="F148">
        <f>SUM(F144:F147)</f>
        <v>0</v>
      </c>
      <c r="G148">
        <f>SUM(G144:G147)</f>
        <v>0</v>
      </c>
      <c r="H148">
        <f>SUM(H144:H147)</f>
        <v>0</v>
      </c>
    </row>
    <row r="151" ht="12.75">
      <c r="A151" s="11" t="s">
        <v>16</v>
      </c>
    </row>
    <row r="152" spans="1:11" ht="12.75">
      <c r="A152" s="7" t="s">
        <v>2</v>
      </c>
      <c r="B152" s="7" t="s">
        <v>48</v>
      </c>
      <c r="C152" s="22" t="s">
        <v>50</v>
      </c>
      <c r="D152" s="7" t="s">
        <v>24</v>
      </c>
      <c r="E152" s="7" t="s">
        <v>3</v>
      </c>
      <c r="F152" s="9" t="s">
        <v>8</v>
      </c>
      <c r="G152" s="9" t="s">
        <v>47</v>
      </c>
      <c r="H152" s="9" t="s">
        <v>5</v>
      </c>
      <c r="I152" s="10" t="s">
        <v>9</v>
      </c>
      <c r="J152" s="4"/>
      <c r="K152" s="4"/>
    </row>
    <row r="153" spans="1:11" ht="12.75">
      <c r="A153" s="2">
        <f>1+A147</f>
        <v>25</v>
      </c>
      <c r="B153" s="20"/>
      <c r="C153" s="20"/>
      <c r="D153" s="21"/>
      <c r="E153" s="8"/>
      <c r="F153" s="3"/>
      <c r="G153">
        <f>F153-H153</f>
        <v>0</v>
      </c>
      <c r="H153">
        <f>ROUND(F153/1.16*0.16-0.0001,2)</f>
        <v>0</v>
      </c>
      <c r="I153" s="20"/>
      <c r="J153" s="20"/>
      <c r="K153" s="20"/>
    </row>
    <row r="154" spans="1:11" ht="12.75">
      <c r="A154" s="2">
        <f>1+A153</f>
        <v>26</v>
      </c>
      <c r="B154" s="20"/>
      <c r="C154" s="20"/>
      <c r="D154" s="21"/>
      <c r="E154" s="8"/>
      <c r="F154" s="3"/>
      <c r="G154">
        <f>F154-H154</f>
        <v>0</v>
      </c>
      <c r="H154">
        <f>ROUND(F154/1.16*0.16-0.0001,2)</f>
        <v>0</v>
      </c>
      <c r="I154" s="20"/>
      <c r="J154" s="20"/>
      <c r="K154" s="20"/>
    </row>
    <row r="155" spans="1:11" ht="12.75">
      <c r="A155" s="2">
        <f>1+A154</f>
        <v>27</v>
      </c>
      <c r="B155" s="20"/>
      <c r="C155" s="20"/>
      <c r="D155" s="21"/>
      <c r="E155" s="8"/>
      <c r="F155" s="3"/>
      <c r="G155">
        <f>F155-H155</f>
        <v>0</v>
      </c>
      <c r="H155">
        <f>ROUND(F155/1.16*0.16-0.0001,2)</f>
        <v>0</v>
      </c>
      <c r="I155" s="20"/>
      <c r="J155" s="20"/>
      <c r="K155" s="20"/>
    </row>
    <row r="156" spans="1:11" ht="12.75">
      <c r="A156" s="2">
        <f>1+A155</f>
        <v>28</v>
      </c>
      <c r="B156" s="20"/>
      <c r="C156" s="20"/>
      <c r="D156" s="21"/>
      <c r="E156" s="8"/>
      <c r="F156" s="3"/>
      <c r="G156">
        <f>F156-H156</f>
        <v>0</v>
      </c>
      <c r="H156">
        <f>ROUND(F156/1.16*0.16-0.0001,2)</f>
        <v>0</v>
      </c>
      <c r="I156" s="20"/>
      <c r="J156" s="20"/>
      <c r="K156" s="20"/>
    </row>
    <row r="157" spans="4:8" ht="12.75">
      <c r="D157" t="s">
        <v>10</v>
      </c>
      <c r="F157">
        <f>SUM(F153:F156)</f>
        <v>0</v>
      </c>
      <c r="G157">
        <f>SUM(G153:G156)</f>
        <v>0</v>
      </c>
      <c r="H157">
        <f>SUM(H153:H156)</f>
        <v>0</v>
      </c>
    </row>
    <row r="160" ht="12.75">
      <c r="A160" s="11" t="s">
        <v>17</v>
      </c>
    </row>
    <row r="161" spans="1:11" ht="12.75">
      <c r="A161" s="7" t="s">
        <v>2</v>
      </c>
      <c r="B161" s="7" t="s">
        <v>48</v>
      </c>
      <c r="C161" s="22" t="s">
        <v>50</v>
      </c>
      <c r="D161" s="7" t="s">
        <v>24</v>
      </c>
      <c r="E161" s="7" t="s">
        <v>3</v>
      </c>
      <c r="F161" s="9" t="s">
        <v>8</v>
      </c>
      <c r="G161" s="9" t="s">
        <v>47</v>
      </c>
      <c r="H161" s="9" t="s">
        <v>5</v>
      </c>
      <c r="I161" s="10" t="s">
        <v>9</v>
      </c>
      <c r="J161" s="4"/>
      <c r="K161" s="4"/>
    </row>
    <row r="162" spans="1:11" ht="12.75">
      <c r="A162" s="2">
        <f>1+A156</f>
        <v>29</v>
      </c>
      <c r="B162" s="20"/>
      <c r="C162" s="20"/>
      <c r="D162" s="21"/>
      <c r="E162" s="8"/>
      <c r="F162" s="3"/>
      <c r="G162">
        <f>F162-H162</f>
        <v>0</v>
      </c>
      <c r="H162">
        <f>ROUND(F162/1.16*0.16-0.0001,2)</f>
        <v>0</v>
      </c>
      <c r="I162" s="20"/>
      <c r="J162" s="20"/>
      <c r="K162" s="20"/>
    </row>
    <row r="163" spans="1:11" ht="12.75">
      <c r="A163" s="2">
        <f>1+A162</f>
        <v>30</v>
      </c>
      <c r="B163" s="20"/>
      <c r="C163" s="20"/>
      <c r="D163" s="21"/>
      <c r="E163" s="8"/>
      <c r="F163" s="3"/>
      <c r="G163">
        <f>F163-H163</f>
        <v>0</v>
      </c>
      <c r="H163">
        <f>ROUND(F163/1.16*0.16-0.0001,2)</f>
        <v>0</v>
      </c>
      <c r="I163" s="20"/>
      <c r="J163" s="20"/>
      <c r="K163" s="20"/>
    </row>
    <row r="164" spans="1:11" ht="12.75">
      <c r="A164" s="2">
        <f>1+A163</f>
        <v>31</v>
      </c>
      <c r="B164" s="20"/>
      <c r="C164" s="20"/>
      <c r="D164" s="21"/>
      <c r="E164" s="8"/>
      <c r="F164" s="3"/>
      <c r="G164">
        <f>F164-H164</f>
        <v>0</v>
      </c>
      <c r="H164">
        <f>ROUND(F164/1.16*0.16-0.0001,2)</f>
        <v>0</v>
      </c>
      <c r="I164" s="20"/>
      <c r="J164" s="20"/>
      <c r="K164" s="20"/>
    </row>
    <row r="165" spans="1:11" ht="12.75">
      <c r="A165" s="2">
        <f>1+A164</f>
        <v>32</v>
      </c>
      <c r="B165" s="20"/>
      <c r="C165" s="20"/>
      <c r="D165" s="21"/>
      <c r="E165" s="8"/>
      <c r="F165" s="3"/>
      <c r="G165">
        <f>F165-H165</f>
        <v>0</v>
      </c>
      <c r="H165">
        <f>ROUND(F165/1.16*0.16-0.0001,2)</f>
        <v>0</v>
      </c>
      <c r="I165" s="20"/>
      <c r="J165" s="20"/>
      <c r="K165" s="20"/>
    </row>
    <row r="166" spans="4:8" ht="12.75">
      <c r="D166" t="s">
        <v>10</v>
      </c>
      <c r="F166">
        <f>SUM(F162:F165)</f>
        <v>0</v>
      </c>
      <c r="G166">
        <f>SUM(G162:G165)</f>
        <v>0</v>
      </c>
      <c r="H166">
        <f>SUM(H162:H165)</f>
        <v>0</v>
      </c>
    </row>
    <row r="169" ht="12.75">
      <c r="A169" s="11" t="s">
        <v>18</v>
      </c>
    </row>
    <row r="170" spans="1:11" ht="12.75">
      <c r="A170" s="7" t="s">
        <v>2</v>
      </c>
      <c r="B170" s="7" t="s">
        <v>48</v>
      </c>
      <c r="C170" s="22" t="s">
        <v>50</v>
      </c>
      <c r="D170" s="7" t="s">
        <v>24</v>
      </c>
      <c r="E170" s="7" t="s">
        <v>3</v>
      </c>
      <c r="F170" s="9" t="s">
        <v>8</v>
      </c>
      <c r="G170" s="9" t="s">
        <v>47</v>
      </c>
      <c r="H170" s="9" t="s">
        <v>5</v>
      </c>
      <c r="I170" s="10" t="s">
        <v>9</v>
      </c>
      <c r="J170" s="4"/>
      <c r="K170" s="4"/>
    </row>
    <row r="171" spans="1:11" ht="12.75">
      <c r="A171" s="2">
        <f>1+A165</f>
        <v>33</v>
      </c>
      <c r="B171" s="20"/>
      <c r="C171" s="20"/>
      <c r="D171" s="21"/>
      <c r="E171" s="8"/>
      <c r="F171" s="3"/>
      <c r="G171">
        <f>F171-H171</f>
        <v>0</v>
      </c>
      <c r="H171">
        <f>ROUND(F171/1.16*0.16-0.0001,2)</f>
        <v>0</v>
      </c>
      <c r="I171" s="20"/>
      <c r="J171" s="20"/>
      <c r="K171" s="20"/>
    </row>
    <row r="172" spans="1:11" ht="12.75">
      <c r="A172" s="2">
        <f>1+A171</f>
        <v>34</v>
      </c>
      <c r="B172" s="20"/>
      <c r="C172" s="20"/>
      <c r="D172" s="21"/>
      <c r="E172" s="8"/>
      <c r="F172" s="3"/>
      <c r="G172">
        <f>F172-H172</f>
        <v>0</v>
      </c>
      <c r="H172">
        <f>ROUND(F172/1.16*0.16-0.0001,2)</f>
        <v>0</v>
      </c>
      <c r="I172" s="20"/>
      <c r="J172" s="20"/>
      <c r="K172" s="20"/>
    </row>
    <row r="173" spans="1:11" ht="12.75">
      <c r="A173" s="2">
        <f>1+A172</f>
        <v>35</v>
      </c>
      <c r="B173" s="20"/>
      <c r="C173" s="20"/>
      <c r="D173" s="21"/>
      <c r="E173" s="8"/>
      <c r="F173" s="3"/>
      <c r="G173">
        <f>F173-H173</f>
        <v>0</v>
      </c>
      <c r="H173">
        <f>ROUND(F173/1.16*0.16-0.0001,2)</f>
        <v>0</v>
      </c>
      <c r="I173" s="20"/>
      <c r="J173" s="20"/>
      <c r="K173" s="20"/>
    </row>
    <row r="174" spans="1:11" ht="12.75">
      <c r="A174" s="2">
        <f>1+A173</f>
        <v>36</v>
      </c>
      <c r="B174" s="20"/>
      <c r="C174" s="20"/>
      <c r="D174" s="21"/>
      <c r="E174" s="8"/>
      <c r="F174" s="3"/>
      <c r="G174">
        <f>F174-H174</f>
        <v>0</v>
      </c>
      <c r="H174">
        <f>ROUND(F174/1.16*0.16-0.0001,2)</f>
        <v>0</v>
      </c>
      <c r="I174" s="20"/>
      <c r="J174" s="20"/>
      <c r="K174" s="20"/>
    </row>
    <row r="175" spans="4:8" ht="12.75">
      <c r="D175" t="s">
        <v>10</v>
      </c>
      <c r="F175">
        <f>SUM(F171:F174)</f>
        <v>0</v>
      </c>
      <c r="G175">
        <f>SUM(G171:G174)</f>
        <v>0</v>
      </c>
      <c r="H175">
        <f>SUM(H171:H174)</f>
        <v>0</v>
      </c>
    </row>
    <row r="178" ht="12.75">
      <c r="A178" s="11" t="s">
        <v>19</v>
      </c>
    </row>
    <row r="179" spans="1:11" ht="12.75">
      <c r="A179" s="7" t="s">
        <v>2</v>
      </c>
      <c r="B179" s="7" t="s">
        <v>48</v>
      </c>
      <c r="C179" s="22" t="s">
        <v>50</v>
      </c>
      <c r="D179" s="7" t="s">
        <v>24</v>
      </c>
      <c r="E179" s="7" t="s">
        <v>3</v>
      </c>
      <c r="F179" s="9" t="s">
        <v>8</v>
      </c>
      <c r="G179" s="9" t="s">
        <v>47</v>
      </c>
      <c r="H179" s="9" t="s">
        <v>5</v>
      </c>
      <c r="I179" s="10" t="s">
        <v>9</v>
      </c>
      <c r="J179" s="4"/>
      <c r="K179" s="4"/>
    </row>
    <row r="180" spans="1:11" ht="12.75">
      <c r="A180" s="2">
        <f>1+A174</f>
        <v>37</v>
      </c>
      <c r="B180" s="20"/>
      <c r="C180" s="20"/>
      <c r="D180" s="21"/>
      <c r="E180" s="8"/>
      <c r="F180" s="3"/>
      <c r="G180">
        <f>F180-H180</f>
        <v>0</v>
      </c>
      <c r="H180">
        <f>ROUND(F180/1.16*0.16-0.0001,2)</f>
        <v>0</v>
      </c>
      <c r="I180" s="20"/>
      <c r="J180" s="20"/>
      <c r="K180" s="20"/>
    </row>
    <row r="181" spans="1:11" ht="12.75">
      <c r="A181" s="2">
        <f>1+A180</f>
        <v>38</v>
      </c>
      <c r="B181" s="20"/>
      <c r="C181" s="20"/>
      <c r="D181" s="21"/>
      <c r="E181" s="8"/>
      <c r="F181" s="3"/>
      <c r="G181">
        <f>F181-H181</f>
        <v>0</v>
      </c>
      <c r="H181">
        <f>ROUND(F181/1.16*0.16-0.0001,2)</f>
        <v>0</v>
      </c>
      <c r="I181" s="20"/>
      <c r="J181" s="20"/>
      <c r="K181" s="20"/>
    </row>
    <row r="182" spans="1:11" ht="12.75">
      <c r="A182" s="2">
        <f>1+A181</f>
        <v>39</v>
      </c>
      <c r="B182" s="20"/>
      <c r="C182" s="20"/>
      <c r="D182" s="21"/>
      <c r="E182" s="8"/>
      <c r="F182" s="3"/>
      <c r="G182">
        <f>F182-H182</f>
        <v>0</v>
      </c>
      <c r="H182">
        <f>ROUND(F182/1.16*0.16-0.0001,2)</f>
        <v>0</v>
      </c>
      <c r="I182" s="20"/>
      <c r="J182" s="20"/>
      <c r="K182" s="20"/>
    </row>
    <row r="183" spans="1:11" ht="12.75">
      <c r="A183" s="2">
        <f>1+A182</f>
        <v>40</v>
      </c>
      <c r="B183" s="20"/>
      <c r="C183" s="20"/>
      <c r="D183" s="21"/>
      <c r="E183" s="8"/>
      <c r="F183" s="3"/>
      <c r="G183">
        <f>F183-H183</f>
        <v>0</v>
      </c>
      <c r="H183">
        <f>ROUND(F183/1.16*0.16-0.0001,2)</f>
        <v>0</v>
      </c>
      <c r="I183" s="20"/>
      <c r="J183" s="20"/>
      <c r="K183" s="20"/>
    </row>
    <row r="184" spans="4:8" ht="12.75">
      <c r="D184" t="s">
        <v>10</v>
      </c>
      <c r="F184">
        <f>SUM(F180:F183)</f>
        <v>0</v>
      </c>
      <c r="G184">
        <f>SUM(G180:G183)</f>
        <v>0</v>
      </c>
      <c r="H184">
        <f>SUM(H180:H183)</f>
        <v>0</v>
      </c>
    </row>
    <row r="187" ht="12.75">
      <c r="A187" s="11" t="s">
        <v>20</v>
      </c>
    </row>
    <row r="188" spans="1:11" ht="12.75">
      <c r="A188" s="7" t="s">
        <v>2</v>
      </c>
      <c r="B188" s="7" t="s">
        <v>48</v>
      </c>
      <c r="C188" s="22" t="s">
        <v>50</v>
      </c>
      <c r="D188" s="7" t="s">
        <v>24</v>
      </c>
      <c r="E188" s="7" t="s">
        <v>3</v>
      </c>
      <c r="F188" s="9" t="s">
        <v>8</v>
      </c>
      <c r="G188" s="9" t="s">
        <v>47</v>
      </c>
      <c r="H188" s="9" t="s">
        <v>5</v>
      </c>
      <c r="I188" s="10" t="s">
        <v>9</v>
      </c>
      <c r="J188" s="4"/>
      <c r="K188" s="4"/>
    </row>
    <row r="189" spans="1:11" ht="12.75">
      <c r="A189" s="2">
        <f>1+A183</f>
        <v>41</v>
      </c>
      <c r="B189" s="20"/>
      <c r="C189" s="20"/>
      <c r="D189" s="21"/>
      <c r="E189" s="8"/>
      <c r="F189" s="3"/>
      <c r="G189">
        <f>F189-H189</f>
        <v>0</v>
      </c>
      <c r="H189">
        <f>ROUND(F189/1.16*0.16-0.0001,2)</f>
        <v>0</v>
      </c>
      <c r="I189" s="20"/>
      <c r="J189" s="20"/>
      <c r="K189" s="20"/>
    </row>
    <row r="190" spans="1:11" ht="12.75">
      <c r="A190" s="2">
        <f>1+A189</f>
        <v>42</v>
      </c>
      <c r="B190" s="20"/>
      <c r="C190" s="20"/>
      <c r="D190" s="21"/>
      <c r="E190" s="8"/>
      <c r="F190" s="3"/>
      <c r="G190">
        <f>F190-H190</f>
        <v>0</v>
      </c>
      <c r="H190">
        <f>ROUND(F190/1.16*0.16-0.0001,2)</f>
        <v>0</v>
      </c>
      <c r="I190" s="20"/>
      <c r="J190" s="20"/>
      <c r="K190" s="20"/>
    </row>
    <row r="191" spans="1:11" ht="12.75">
      <c r="A191" s="2">
        <f>1+A190</f>
        <v>43</v>
      </c>
      <c r="B191" s="20"/>
      <c r="C191" s="20"/>
      <c r="D191" s="21"/>
      <c r="E191" s="8"/>
      <c r="F191" s="3"/>
      <c r="G191">
        <f>F191-H191</f>
        <v>0</v>
      </c>
      <c r="H191">
        <f>ROUND(F191/1.16*0.16-0.0001,2)</f>
        <v>0</v>
      </c>
      <c r="I191" s="20"/>
      <c r="J191" s="20"/>
      <c r="K191" s="20"/>
    </row>
    <row r="192" spans="1:11" ht="12.75">
      <c r="A192" s="2">
        <f>1+A191</f>
        <v>44</v>
      </c>
      <c r="B192" s="20"/>
      <c r="C192" s="20"/>
      <c r="D192" s="21"/>
      <c r="E192" s="8"/>
      <c r="F192" s="3"/>
      <c r="G192">
        <f>F192-H192</f>
        <v>0</v>
      </c>
      <c r="H192">
        <f>ROUND(F192/1.16*0.16-0.0001,2)</f>
        <v>0</v>
      </c>
      <c r="I192" s="20"/>
      <c r="J192" s="20"/>
      <c r="K192" s="20"/>
    </row>
    <row r="193" spans="4:8" ht="12.75">
      <c r="D193" t="s">
        <v>10</v>
      </c>
      <c r="F193">
        <f>SUM(F189:F192)</f>
        <v>0</v>
      </c>
      <c r="G193">
        <f>SUM(G189:G192)</f>
        <v>0</v>
      </c>
      <c r="H193">
        <f>SUM(H189:H192)</f>
        <v>0</v>
      </c>
    </row>
    <row r="196" ht="12.75">
      <c r="A196" s="11" t="s">
        <v>25</v>
      </c>
    </row>
    <row r="197" spans="1:11" ht="12.75">
      <c r="A197" s="7" t="s">
        <v>2</v>
      </c>
      <c r="B197" s="7" t="s">
        <v>48</v>
      </c>
      <c r="C197" s="22" t="s">
        <v>50</v>
      </c>
      <c r="D197" s="7" t="s">
        <v>24</v>
      </c>
      <c r="E197" s="7" t="s">
        <v>3</v>
      </c>
      <c r="F197" s="9" t="s">
        <v>8</v>
      </c>
      <c r="G197" s="9" t="s">
        <v>47</v>
      </c>
      <c r="H197" s="9" t="s">
        <v>5</v>
      </c>
      <c r="I197" s="10" t="s">
        <v>9</v>
      </c>
      <c r="J197" s="4"/>
      <c r="K197" s="4"/>
    </row>
    <row r="198" spans="1:11" ht="12.75">
      <c r="A198" s="2">
        <f>1+A192</f>
        <v>45</v>
      </c>
      <c r="B198" s="20"/>
      <c r="C198" s="20"/>
      <c r="D198" s="21"/>
      <c r="E198" s="8"/>
      <c r="F198" s="3"/>
      <c r="G198">
        <f>F198-H198</f>
        <v>0</v>
      </c>
      <c r="H198">
        <f>ROUND(F198/1.16*0.16-0.0001,2)</f>
        <v>0</v>
      </c>
      <c r="I198" s="20"/>
      <c r="J198" s="20"/>
      <c r="K198" s="20"/>
    </row>
    <row r="199" spans="1:11" ht="12.75">
      <c r="A199" s="2">
        <f>1+A198</f>
        <v>46</v>
      </c>
      <c r="B199" s="20"/>
      <c r="C199" s="20"/>
      <c r="D199" s="21"/>
      <c r="E199" s="8"/>
      <c r="F199" s="3"/>
      <c r="G199">
        <f>F199-H199</f>
        <v>0</v>
      </c>
      <c r="H199">
        <f>ROUND(F199/1.16*0.16-0.0001,2)</f>
        <v>0</v>
      </c>
      <c r="I199" s="20"/>
      <c r="J199" s="20"/>
      <c r="K199" s="20"/>
    </row>
    <row r="200" spans="1:11" ht="12.75">
      <c r="A200" s="2">
        <f>1+A199</f>
        <v>47</v>
      </c>
      <c r="B200" s="20"/>
      <c r="C200" s="20"/>
      <c r="D200" s="21"/>
      <c r="E200" s="8"/>
      <c r="F200" s="3"/>
      <c r="G200">
        <f>F200-H200</f>
        <v>0</v>
      </c>
      <c r="H200">
        <f>ROUND(F200/1.16*0.16-0.0001,2)</f>
        <v>0</v>
      </c>
      <c r="I200" s="20"/>
      <c r="J200" s="20"/>
      <c r="K200" s="20"/>
    </row>
    <row r="201" spans="1:11" ht="12.75">
      <c r="A201" s="2">
        <f>1+A200</f>
        <v>48</v>
      </c>
      <c r="B201" s="20"/>
      <c r="C201" s="20"/>
      <c r="D201" s="21"/>
      <c r="E201" s="8"/>
      <c r="F201" s="3"/>
      <c r="G201">
        <f>F201-H201</f>
        <v>0</v>
      </c>
      <c r="H201">
        <f>ROUND(F201/1.16*0.16-0.0001,2)</f>
        <v>0</v>
      </c>
      <c r="I201" s="20"/>
      <c r="J201" s="20"/>
      <c r="K201" s="20"/>
    </row>
    <row r="202" spans="4:8" ht="12.75">
      <c r="D202" t="s">
        <v>10</v>
      </c>
      <c r="F202">
        <f>SUM(F198:F201)</f>
        <v>0</v>
      </c>
      <c r="G202">
        <f>SUM(G198:G201)</f>
        <v>0</v>
      </c>
      <c r="H202">
        <f>SUM(H198:H201)</f>
        <v>0</v>
      </c>
    </row>
    <row r="205" spans="4:8" ht="12.75">
      <c r="D205" s="17" t="s">
        <v>22</v>
      </c>
      <c r="F205" s="17">
        <f>F103+F112+F121+F130+F139+F148+F157+F166+F175+F184+F193+F202</f>
        <v>0</v>
      </c>
      <c r="G205" s="17">
        <f>G103+G112+G121+G130+G139+G148+G157+G166+G175+G184+G193+G202</f>
        <v>0</v>
      </c>
      <c r="H205" s="17">
        <f>H103+H112+H121+H130+H139+H148+H157+H166+H175+H184+H193+H202</f>
        <v>0</v>
      </c>
    </row>
    <row r="208" spans="4:6" ht="12.75">
      <c r="D208" s="13" t="s">
        <v>26</v>
      </c>
      <c r="E208" s="18" t="s">
        <v>43</v>
      </c>
      <c r="F208" s="18" t="s">
        <v>44</v>
      </c>
    </row>
    <row r="209" spans="4:7" ht="12.75">
      <c r="D209" s="1" t="s">
        <v>27</v>
      </c>
      <c r="E209" s="15">
        <f>ROUND(G12-0.0001,0)</f>
        <v>0</v>
      </c>
      <c r="F209" s="15">
        <f>ROUND(E209*0.16-0.0001,0)</f>
        <v>0</v>
      </c>
      <c r="G209" s="15">
        <f>ROUND(H12-0.01,0)</f>
        <v>0</v>
      </c>
    </row>
    <row r="210" spans="4:7" ht="12.75">
      <c r="D210" s="1" t="s">
        <v>57</v>
      </c>
      <c r="E210" s="23">
        <f>IF(E209&lt;25000.01,0.01,IF(E209&lt;50000.01,0.011,IF(E209&lt;83333.34,0.015,IF(E209&lt;208333.34,0.02,IF(E209&lt;2500000.01,0.025,"NA")))))</f>
        <v>0.01</v>
      </c>
      <c r="F210" s="15">
        <f>ROUND(J12,0)</f>
        <v>0</v>
      </c>
      <c r="G210" s="15"/>
    </row>
    <row r="211" spans="4:7" ht="12.75">
      <c r="D211" s="1" t="s">
        <v>56</v>
      </c>
      <c r="E211" s="15">
        <f>ROUND(E209*E210-0.0001,0)</f>
        <v>0</v>
      </c>
      <c r="F211" s="15">
        <f>ROUND(H103,0)</f>
        <v>0</v>
      </c>
      <c r="G211" s="15"/>
    </row>
    <row r="212" spans="4:7" ht="12.75">
      <c r="D212" s="1" t="s">
        <v>28</v>
      </c>
      <c r="E212" s="15">
        <f>ROUND(I12-0.0001,0)</f>
        <v>0</v>
      </c>
      <c r="F212" s="15">
        <f>F209-F210-F211</f>
        <v>0</v>
      </c>
      <c r="G212" s="15"/>
    </row>
    <row r="213" spans="4:7" ht="12.75">
      <c r="D213" s="1" t="s">
        <v>55</v>
      </c>
      <c r="E213" s="15">
        <f>IF(E211&lt;E212,0,E211-E212)</f>
        <v>0</v>
      </c>
      <c r="F213" s="15"/>
      <c r="G213" s="15"/>
    </row>
    <row r="214" spans="4:7" ht="12.75">
      <c r="D214" s="1" t="s">
        <v>54</v>
      </c>
      <c r="F214" s="15">
        <f>F212-F213</f>
        <v>0</v>
      </c>
      <c r="G214" s="15"/>
    </row>
    <row r="215" spans="5:7" ht="12.75">
      <c r="E215" s="15"/>
      <c r="F215" s="15"/>
      <c r="G215" s="15"/>
    </row>
    <row r="216" spans="5:7" ht="12.75">
      <c r="E216" s="15"/>
      <c r="F216" s="15"/>
      <c r="G216" s="15"/>
    </row>
    <row r="217" spans="4:7" ht="12.75">
      <c r="D217" s="13" t="s">
        <v>29</v>
      </c>
      <c r="E217" s="18" t="s">
        <v>43</v>
      </c>
      <c r="F217" s="18" t="s">
        <v>44</v>
      </c>
      <c r="G217" s="15"/>
    </row>
    <row r="218" spans="4:7" ht="12.75">
      <c r="D218" s="1" t="s">
        <v>27</v>
      </c>
      <c r="E218" s="15">
        <f>ROUND(G19-0.0001,0)</f>
        <v>0</v>
      </c>
      <c r="F218" s="15">
        <f>ROUND(E218*0.16-0.0001,0)</f>
        <v>0</v>
      </c>
      <c r="G218" s="15">
        <f>ROUND(H19-0.01,0)</f>
        <v>0</v>
      </c>
    </row>
    <row r="219" spans="4:7" ht="12.75">
      <c r="D219" s="1" t="s">
        <v>57</v>
      </c>
      <c r="E219" s="23">
        <f>IF(E218&lt;25000.01,0.01,IF(E218&lt;50000.01,0.011,IF(E218&lt;83333.34,0.015,IF(E218&lt;208333.34,0.02,IF(E218&lt;2500000.01,0.025,"NA")))))</f>
        <v>0.01</v>
      </c>
      <c r="F219" s="15">
        <f>ROUND(J19,0)</f>
        <v>0</v>
      </c>
      <c r="G219" s="15"/>
    </row>
    <row r="220" spans="4:7" ht="12.75">
      <c r="D220" s="1" t="s">
        <v>56</v>
      </c>
      <c r="E220" s="15">
        <f>ROUND(E218*E219-0.0001,0)</f>
        <v>0</v>
      </c>
      <c r="F220" s="15">
        <f>ROUND(H112,0)</f>
        <v>0</v>
      </c>
      <c r="G220" s="15"/>
    </row>
    <row r="221" spans="4:7" ht="12.75">
      <c r="D221" s="1" t="s">
        <v>28</v>
      </c>
      <c r="E221" s="15">
        <f>ROUND(I19-0.0001,0)</f>
        <v>0</v>
      </c>
      <c r="F221" s="15">
        <f>F218-F219-F220</f>
        <v>0</v>
      </c>
      <c r="G221" s="15"/>
    </row>
    <row r="222" spans="4:7" ht="12.75">
      <c r="D222" s="1" t="s">
        <v>55</v>
      </c>
      <c r="E222" s="15">
        <f>IF(E220&lt;E221,0,E220-E221)</f>
        <v>0</v>
      </c>
      <c r="F222" s="15">
        <f>IF(F214&lt;0,-F214,0)</f>
        <v>0</v>
      </c>
      <c r="G222" s="15"/>
    </row>
    <row r="223" spans="4:7" ht="12.75">
      <c r="D223" s="1" t="s">
        <v>54</v>
      </c>
      <c r="F223" s="15">
        <f>F221-F222</f>
        <v>0</v>
      </c>
      <c r="G223" s="15"/>
    </row>
    <row r="224" spans="4:7" ht="12.75">
      <c r="D224" s="1"/>
      <c r="E224" s="15"/>
      <c r="F224" s="15"/>
      <c r="G224" s="15"/>
    </row>
    <row r="225" spans="5:7" ht="12.75">
      <c r="E225" s="15"/>
      <c r="F225" s="15"/>
      <c r="G225" s="15"/>
    </row>
    <row r="226" spans="4:7" ht="12.75">
      <c r="D226" s="13" t="s">
        <v>30</v>
      </c>
      <c r="E226" s="18" t="s">
        <v>43</v>
      </c>
      <c r="F226" s="18" t="s">
        <v>44</v>
      </c>
      <c r="G226" s="15"/>
    </row>
    <row r="227" spans="4:7" ht="12.75">
      <c r="D227" s="1" t="s">
        <v>27</v>
      </c>
      <c r="E227" s="15">
        <f>ROUND(G26-0.0001,0)</f>
        <v>0</v>
      </c>
      <c r="F227" s="15">
        <f>ROUND(E227*0.16-0.0001,0)</f>
        <v>0</v>
      </c>
      <c r="G227" s="15">
        <f>ROUND(H26-0.01,0)</f>
        <v>0</v>
      </c>
    </row>
    <row r="228" spans="4:7" ht="12.75">
      <c r="D228" s="1" t="s">
        <v>57</v>
      </c>
      <c r="E228" s="23">
        <f>IF(E227&lt;25000.01,0.01,IF(E227&lt;50000.01,0.011,IF(E227&lt;83333.34,0.015,IF(E227&lt;208333.34,0.02,IF(E227&lt;2500000.01,0.025,"NA")))))</f>
        <v>0.01</v>
      </c>
      <c r="F228" s="15">
        <f>ROUND(J26,0)</f>
        <v>0</v>
      </c>
      <c r="G228" s="15"/>
    </row>
    <row r="229" spans="4:7" ht="12.75">
      <c r="D229" s="1" t="s">
        <v>56</v>
      </c>
      <c r="E229" s="15">
        <f>ROUND(E227*E228-0.0001,0)</f>
        <v>0</v>
      </c>
      <c r="F229" s="15">
        <f>ROUND(H121,0)</f>
        <v>0</v>
      </c>
      <c r="G229" s="15"/>
    </row>
    <row r="230" spans="4:7" ht="12.75">
      <c r="D230" s="1" t="s">
        <v>28</v>
      </c>
      <c r="E230" s="15">
        <f>ROUND(I26-0.0001,0)</f>
        <v>0</v>
      </c>
      <c r="F230" s="15">
        <f>F227-F228-F229</f>
        <v>0</v>
      </c>
      <c r="G230" s="15"/>
    </row>
    <row r="231" spans="4:7" ht="12.75">
      <c r="D231" s="1" t="s">
        <v>55</v>
      </c>
      <c r="E231" s="15">
        <f>IF(E229&lt;E230,0,E229-E230)</f>
        <v>0</v>
      </c>
      <c r="F231" s="15">
        <f>IF(F223&lt;0,-F223,0)</f>
        <v>0</v>
      </c>
      <c r="G231" s="15"/>
    </row>
    <row r="232" spans="4:7" ht="12.75">
      <c r="D232" s="1" t="s">
        <v>54</v>
      </c>
      <c r="F232" s="15">
        <f>F230-F231</f>
        <v>0</v>
      </c>
      <c r="G232" s="15"/>
    </row>
    <row r="233" spans="5:7" ht="12.75">
      <c r="E233" s="15"/>
      <c r="F233" s="15"/>
      <c r="G233" s="15"/>
    </row>
    <row r="234" spans="5:7" ht="12.75">
      <c r="E234" s="15"/>
      <c r="F234" s="15"/>
      <c r="G234" s="15"/>
    </row>
    <row r="235" spans="4:7" ht="12.75">
      <c r="D235" s="13" t="s">
        <v>31</v>
      </c>
      <c r="E235" s="18" t="s">
        <v>43</v>
      </c>
      <c r="F235" s="18" t="s">
        <v>44</v>
      </c>
      <c r="G235" s="15"/>
    </row>
    <row r="236" spans="4:7" ht="12.75">
      <c r="D236" s="1" t="s">
        <v>27</v>
      </c>
      <c r="E236" s="15">
        <f>ROUND(G33-0.0001,0)</f>
        <v>0</v>
      </c>
      <c r="F236" s="15">
        <f>ROUND(E236*0.16-0.0001,0)</f>
        <v>0</v>
      </c>
      <c r="G236" s="15">
        <f>ROUND(H33-0.01,0)</f>
        <v>0</v>
      </c>
    </row>
    <row r="237" spans="4:7" ht="12.75">
      <c r="D237" s="1" t="s">
        <v>57</v>
      </c>
      <c r="E237" s="23">
        <f>IF(E236&lt;25000.01,0.01,IF(E236&lt;50000.01,0.011,IF(E236&lt;83333.34,0.015,IF(E236&lt;208333.34,0.02,IF(E236&lt;2500000.01,0.025,"NA")))))</f>
        <v>0.01</v>
      </c>
      <c r="F237" s="15">
        <f>ROUND(J33,0)</f>
        <v>0</v>
      </c>
      <c r="G237" s="15"/>
    </row>
    <row r="238" spans="4:7" ht="12.75">
      <c r="D238" s="1" t="s">
        <v>56</v>
      </c>
      <c r="E238" s="15">
        <f>ROUND(E236*E237-0.0001,0)</f>
        <v>0</v>
      </c>
      <c r="F238" s="15">
        <f>ROUND(H130,0)</f>
        <v>0</v>
      </c>
      <c r="G238" s="15"/>
    </row>
    <row r="239" spans="4:7" ht="12.75">
      <c r="D239" s="1" t="s">
        <v>28</v>
      </c>
      <c r="E239" s="15">
        <f>ROUND(I33-0.0001,0)</f>
        <v>0</v>
      </c>
      <c r="F239" s="15">
        <f>F236-F237-F238</f>
        <v>0</v>
      </c>
      <c r="G239" s="15"/>
    </row>
    <row r="240" spans="4:7" ht="12.75">
      <c r="D240" s="1" t="s">
        <v>55</v>
      </c>
      <c r="E240" s="15">
        <f>IF(E238&lt;E239,0,E238-E239)</f>
        <v>0</v>
      </c>
      <c r="F240" s="15">
        <f>IF(F232&lt;0,-F232,0)</f>
        <v>0</v>
      </c>
      <c r="G240" s="15"/>
    </row>
    <row r="241" spans="4:7" ht="12.75">
      <c r="D241" s="1" t="s">
        <v>54</v>
      </c>
      <c r="E241" s="15"/>
      <c r="F241" s="15">
        <f>F239-F240</f>
        <v>0</v>
      </c>
      <c r="G241" s="15"/>
    </row>
    <row r="242" spans="5:7" ht="12.75">
      <c r="E242" s="15"/>
      <c r="F242" s="15"/>
      <c r="G242" s="15"/>
    </row>
    <row r="243" spans="5:7" ht="12.75">
      <c r="E243" s="15"/>
      <c r="F243" s="15"/>
      <c r="G243" s="15"/>
    </row>
    <row r="244" spans="4:7" ht="12.75">
      <c r="D244" s="13" t="s">
        <v>32</v>
      </c>
      <c r="E244" s="18" t="s">
        <v>43</v>
      </c>
      <c r="F244" s="18" t="s">
        <v>44</v>
      </c>
      <c r="G244" s="15"/>
    </row>
    <row r="245" spans="4:7" ht="12.75">
      <c r="D245" s="1" t="s">
        <v>27</v>
      </c>
      <c r="E245" s="15">
        <f>ROUND(G40-0.0001,0)</f>
        <v>0</v>
      </c>
      <c r="F245" s="15">
        <f>ROUND(E245*0.16-0.0001,0)</f>
        <v>0</v>
      </c>
      <c r="G245" s="15">
        <f>ROUND(H40-0.01,0)</f>
        <v>0</v>
      </c>
    </row>
    <row r="246" spans="4:7" ht="12.75">
      <c r="D246" s="1" t="s">
        <v>57</v>
      </c>
      <c r="E246" s="23">
        <f>IF(E245&lt;25000.01,0.01,IF(E245&lt;50000.01,0.011,IF(E245&lt;83333.34,0.015,IF(E245&lt;208333.34,0.02,IF(E245&lt;2500000.01,0.025,"NA")))))</f>
        <v>0.01</v>
      </c>
      <c r="F246" s="15">
        <f>ROUND(J40,0)</f>
        <v>0</v>
      </c>
      <c r="G246" s="15"/>
    </row>
    <row r="247" spans="4:7" ht="12.75">
      <c r="D247" s="1" t="s">
        <v>56</v>
      </c>
      <c r="E247" s="15">
        <f>ROUND(E245*E246-0.0001,0)</f>
        <v>0</v>
      </c>
      <c r="F247" s="15">
        <f>ROUND(H139,0)</f>
        <v>0</v>
      </c>
      <c r="G247" s="15"/>
    </row>
    <row r="248" spans="4:7" ht="12.75">
      <c r="D248" s="1" t="s">
        <v>28</v>
      </c>
      <c r="E248" s="15">
        <f>ROUND(I40-0.0001,0)</f>
        <v>0</v>
      </c>
      <c r="F248" s="15">
        <f>F245-F246-F247</f>
        <v>0</v>
      </c>
      <c r="G248" s="15"/>
    </row>
    <row r="249" spans="4:7" ht="12.75">
      <c r="D249" s="1" t="s">
        <v>55</v>
      </c>
      <c r="E249" s="15">
        <f>IF(E247&lt;E248,0,E247-E248)</f>
        <v>0</v>
      </c>
      <c r="F249" s="15">
        <f>IF(F241&lt;0,-F241,0)</f>
        <v>0</v>
      </c>
      <c r="G249" s="15"/>
    </row>
    <row r="250" spans="4:7" ht="12.75">
      <c r="D250" s="1" t="s">
        <v>54</v>
      </c>
      <c r="E250" s="15"/>
      <c r="F250" s="15">
        <f>F248-F249</f>
        <v>0</v>
      </c>
      <c r="G250" s="15"/>
    </row>
    <row r="251" spans="5:7" ht="12.75">
      <c r="E251" s="15"/>
      <c r="F251" s="15"/>
      <c r="G251" s="15"/>
    </row>
    <row r="252" spans="5:7" ht="12.75">
      <c r="E252" s="15"/>
      <c r="F252" s="15"/>
      <c r="G252" s="15"/>
    </row>
    <row r="253" spans="4:7" ht="12.75">
      <c r="D253" s="13" t="s">
        <v>33</v>
      </c>
      <c r="E253" s="18" t="s">
        <v>43</v>
      </c>
      <c r="F253" s="18" t="s">
        <v>44</v>
      </c>
      <c r="G253" s="15"/>
    </row>
    <row r="254" spans="4:7" ht="12.75">
      <c r="D254" s="1" t="s">
        <v>27</v>
      </c>
      <c r="E254" s="15">
        <f>ROUND(G47-0.0001,0)</f>
        <v>0</v>
      </c>
      <c r="F254" s="15">
        <f>ROUND(E254*0.16-0.0001,0)</f>
        <v>0</v>
      </c>
      <c r="G254" s="15">
        <f>ROUND(H47-0.01,0)</f>
        <v>0</v>
      </c>
    </row>
    <row r="255" spans="4:7" ht="12.75">
      <c r="D255" s="1" t="s">
        <v>57</v>
      </c>
      <c r="E255" s="23">
        <f>IF(E254&lt;25000.01,0.01,IF(E254&lt;50000.01,0.011,IF(E254&lt;83333.34,0.015,IF(E254&lt;208333.34,0.02,IF(E254&lt;2500000.01,0.025,"NA")))))</f>
        <v>0.01</v>
      </c>
      <c r="F255" s="15">
        <f>ROUND(J47,0)</f>
        <v>0</v>
      </c>
      <c r="G255" s="15"/>
    </row>
    <row r="256" spans="4:7" ht="12.75">
      <c r="D256" s="1" t="s">
        <v>56</v>
      </c>
      <c r="E256" s="15">
        <f>ROUND(E254*E255-0.0001,0)</f>
        <v>0</v>
      </c>
      <c r="F256" s="15">
        <f>ROUND(H148,0)</f>
        <v>0</v>
      </c>
      <c r="G256" s="15"/>
    </row>
    <row r="257" spans="4:7" ht="12.75">
      <c r="D257" s="1" t="s">
        <v>28</v>
      </c>
      <c r="E257" s="15">
        <f>ROUND(I47-0.0001,0)</f>
        <v>0</v>
      </c>
      <c r="F257" s="15">
        <f>F254-F255-F256</f>
        <v>0</v>
      </c>
      <c r="G257" s="15"/>
    </row>
    <row r="258" spans="4:7" ht="12.75">
      <c r="D258" s="1" t="s">
        <v>55</v>
      </c>
      <c r="E258" s="15">
        <f>IF(E256&lt;E257,0,E256-E257)</f>
        <v>0</v>
      </c>
      <c r="F258" s="15">
        <f>IF(F250&lt;0,-F250,0)</f>
        <v>0</v>
      </c>
      <c r="G258" s="15"/>
    </row>
    <row r="259" spans="4:7" ht="12.75">
      <c r="D259" s="1" t="s">
        <v>54</v>
      </c>
      <c r="E259" s="15"/>
      <c r="F259" s="15">
        <f>F257-F258</f>
        <v>0</v>
      </c>
      <c r="G259" s="15"/>
    </row>
    <row r="260" spans="5:7" ht="12.75">
      <c r="E260" s="15"/>
      <c r="F260" s="15"/>
      <c r="G260" s="15"/>
    </row>
    <row r="261" spans="5:7" ht="12.75">
      <c r="E261" s="15"/>
      <c r="F261" s="15"/>
      <c r="G261" s="15"/>
    </row>
    <row r="262" spans="4:7" ht="12.75">
      <c r="D262" s="13" t="s">
        <v>34</v>
      </c>
      <c r="E262" s="18" t="s">
        <v>43</v>
      </c>
      <c r="F262" s="18" t="s">
        <v>44</v>
      </c>
      <c r="G262" s="15"/>
    </row>
    <row r="263" spans="4:7" ht="12.75">
      <c r="D263" s="1" t="s">
        <v>27</v>
      </c>
      <c r="E263" s="15">
        <f>ROUND(G54-0.0001,0)</f>
        <v>0</v>
      </c>
      <c r="F263" s="15">
        <f>ROUND(E263*0.16-0.0001,0)</f>
        <v>0</v>
      </c>
      <c r="G263" s="15">
        <f>ROUND(H54-0.01,0)</f>
        <v>0</v>
      </c>
    </row>
    <row r="264" spans="4:7" ht="12.75">
      <c r="D264" s="1" t="s">
        <v>57</v>
      </c>
      <c r="E264" s="23">
        <f>IF(E263&lt;25000.01,0.01,IF(E263&lt;50000.01,0.011,IF(E263&lt;83333.34,0.015,IF(E263&lt;208333.34,0.02,IF(E263&lt;2500000.01,0.025,"NA")))))</f>
        <v>0.01</v>
      </c>
      <c r="F264" s="15">
        <f>ROUND(J54,0)</f>
        <v>0</v>
      </c>
      <c r="G264" s="15"/>
    </row>
    <row r="265" spans="4:7" ht="12.75">
      <c r="D265" s="1" t="s">
        <v>56</v>
      </c>
      <c r="E265" s="15">
        <f>ROUND(E263*E264-0.0001,0)</f>
        <v>0</v>
      </c>
      <c r="F265" s="15">
        <f>ROUND(H157,0)</f>
        <v>0</v>
      </c>
      <c r="G265" s="15"/>
    </row>
    <row r="266" spans="4:7" ht="12.75">
      <c r="D266" s="1" t="s">
        <v>28</v>
      </c>
      <c r="E266" s="15">
        <f>ROUND(I54-0.0001,0)</f>
        <v>0</v>
      </c>
      <c r="F266" s="15">
        <f>F263-F264-F265</f>
        <v>0</v>
      </c>
      <c r="G266" s="15"/>
    </row>
    <row r="267" spans="4:7" ht="12.75">
      <c r="D267" s="1" t="s">
        <v>55</v>
      </c>
      <c r="E267" s="15">
        <f>IF(E265&lt;E266,0,E265-E266)</f>
        <v>0</v>
      </c>
      <c r="F267" s="15">
        <f>IF(F259&lt;0,-F259,0)</f>
        <v>0</v>
      </c>
      <c r="G267" s="15"/>
    </row>
    <row r="268" spans="4:7" ht="12.75">
      <c r="D268" s="1" t="s">
        <v>54</v>
      </c>
      <c r="E268" s="15"/>
      <c r="F268" s="15">
        <f>F266-F267</f>
        <v>0</v>
      </c>
      <c r="G268" s="15"/>
    </row>
    <row r="269" spans="5:7" ht="12.75">
      <c r="E269" s="15"/>
      <c r="F269" s="15"/>
      <c r="G269" s="15"/>
    </row>
    <row r="270" spans="5:7" ht="12.75">
      <c r="E270" s="15"/>
      <c r="F270" s="15"/>
      <c r="G270" s="15"/>
    </row>
    <row r="271" spans="4:7" ht="12.75">
      <c r="D271" s="13" t="s">
        <v>35</v>
      </c>
      <c r="E271" s="18" t="s">
        <v>43</v>
      </c>
      <c r="F271" s="18" t="s">
        <v>44</v>
      </c>
      <c r="G271" s="15"/>
    </row>
    <row r="272" spans="4:7" ht="12.75">
      <c r="D272" s="1" t="s">
        <v>27</v>
      </c>
      <c r="E272" s="15">
        <f>ROUND(G61-0.0001,0)</f>
        <v>0</v>
      </c>
      <c r="F272" s="15">
        <f>ROUND(E272*0.16-0.0001,0)</f>
        <v>0</v>
      </c>
      <c r="G272" s="15">
        <f>ROUND(H61-0.01,0)</f>
        <v>0</v>
      </c>
    </row>
    <row r="273" spans="4:7" ht="12.75">
      <c r="D273" s="1" t="s">
        <v>57</v>
      </c>
      <c r="E273" s="23">
        <f>IF(E272&lt;25000.01,0.01,IF(E272&lt;50000.01,0.011,IF(E272&lt;83333.34,0.015,IF(E272&lt;208333.34,0.02,IF(E272&lt;2500000.01,0.025,"NA")))))</f>
        <v>0.01</v>
      </c>
      <c r="F273" s="15">
        <f>ROUND(J61,0)</f>
        <v>0</v>
      </c>
      <c r="G273" s="15"/>
    </row>
    <row r="274" spans="4:7" ht="12.75">
      <c r="D274" s="1" t="s">
        <v>56</v>
      </c>
      <c r="E274" s="15">
        <f>ROUND(E272*E273-0.0001,0)</f>
        <v>0</v>
      </c>
      <c r="F274" s="15">
        <f>ROUND(H166,0)</f>
        <v>0</v>
      </c>
      <c r="G274" s="15"/>
    </row>
    <row r="275" spans="4:7" ht="12.75">
      <c r="D275" s="1" t="s">
        <v>28</v>
      </c>
      <c r="E275" s="15">
        <f>ROUND(I61-0.0001,0)</f>
        <v>0</v>
      </c>
      <c r="F275" s="15">
        <f>F272-F273-F274</f>
        <v>0</v>
      </c>
      <c r="G275" s="15"/>
    </row>
    <row r="276" spans="4:7" ht="12.75">
      <c r="D276" s="1" t="s">
        <v>55</v>
      </c>
      <c r="E276" s="15">
        <f>IF(E274&lt;E275,0,E274-E275)</f>
        <v>0</v>
      </c>
      <c r="F276" s="15">
        <f>IF(F268&lt;0,-F268,0)</f>
        <v>0</v>
      </c>
      <c r="G276" s="15"/>
    </row>
    <row r="277" spans="4:7" ht="12.75">
      <c r="D277" s="1" t="s">
        <v>54</v>
      </c>
      <c r="E277" s="15"/>
      <c r="F277" s="15">
        <f>F275-F276</f>
        <v>0</v>
      </c>
      <c r="G277" s="15"/>
    </row>
    <row r="278" spans="5:7" ht="12.75">
      <c r="E278" s="15"/>
      <c r="F278" s="15"/>
      <c r="G278" s="15"/>
    </row>
    <row r="279" spans="5:7" ht="12.75">
      <c r="E279" s="15"/>
      <c r="F279" s="15"/>
      <c r="G279" s="15"/>
    </row>
    <row r="280" spans="4:7" ht="12.75">
      <c r="D280" s="13" t="s">
        <v>36</v>
      </c>
      <c r="E280" s="18" t="s">
        <v>43</v>
      </c>
      <c r="F280" s="18" t="s">
        <v>44</v>
      </c>
      <c r="G280" s="15"/>
    </row>
    <row r="281" spans="4:7" ht="12.75">
      <c r="D281" s="1" t="s">
        <v>27</v>
      </c>
      <c r="E281" s="15">
        <f>ROUND(G68-0.0001,0)</f>
        <v>0</v>
      </c>
      <c r="F281" s="15">
        <f>ROUND(E281*0.16-0.0001,0)</f>
        <v>0</v>
      </c>
      <c r="G281" s="15">
        <f>ROUND(H68-0.01,0)</f>
        <v>0</v>
      </c>
    </row>
    <row r="282" spans="4:7" ht="12.75">
      <c r="D282" s="1" t="s">
        <v>57</v>
      </c>
      <c r="E282" s="23">
        <f>IF(E281&lt;25000.01,0.01,IF(E281&lt;50000.01,0.011,IF(E281&lt;83333.34,0.015,IF(E281&lt;208333.34,0.02,IF(E281&lt;2500000.01,0.025,"NA")))))</f>
        <v>0.01</v>
      </c>
      <c r="F282" s="15">
        <f>ROUND(J68,0)</f>
        <v>0</v>
      </c>
      <c r="G282" s="15"/>
    </row>
    <row r="283" spans="4:7" ht="12.75">
      <c r="D283" s="1" t="s">
        <v>56</v>
      </c>
      <c r="E283" s="15">
        <f>ROUND(E281*E282-0.0001,0)</f>
        <v>0</v>
      </c>
      <c r="F283" s="15">
        <f>ROUND(H175,0)</f>
        <v>0</v>
      </c>
      <c r="G283" s="15"/>
    </row>
    <row r="284" spans="4:7" ht="12.75">
      <c r="D284" s="1" t="s">
        <v>28</v>
      </c>
      <c r="E284" s="15">
        <f>ROUND(I68-0.0001,0)</f>
        <v>0</v>
      </c>
      <c r="F284" s="15">
        <f>F281-F282-F283</f>
        <v>0</v>
      </c>
      <c r="G284" s="15"/>
    </row>
    <row r="285" spans="4:7" ht="12.75">
      <c r="D285" s="1" t="s">
        <v>55</v>
      </c>
      <c r="E285" s="15">
        <f>IF(E283&lt;E284,0,E283-E284)</f>
        <v>0</v>
      </c>
      <c r="F285" s="15">
        <f>IF(F277&lt;0,-F277,0)</f>
        <v>0</v>
      </c>
      <c r="G285" s="15"/>
    </row>
    <row r="286" spans="4:7" ht="12.75">
      <c r="D286" s="1" t="s">
        <v>54</v>
      </c>
      <c r="E286" s="15"/>
      <c r="F286" s="15">
        <f>F284-F285</f>
        <v>0</v>
      </c>
      <c r="G286" s="15"/>
    </row>
    <row r="287" spans="5:7" ht="12.75">
      <c r="E287" s="15"/>
      <c r="F287" s="15"/>
      <c r="G287" s="15"/>
    </row>
    <row r="288" spans="5:7" ht="12.75">
      <c r="E288" s="15"/>
      <c r="F288" s="15"/>
      <c r="G288" s="15"/>
    </row>
    <row r="289" spans="4:7" ht="12.75">
      <c r="D289" s="13" t="s">
        <v>37</v>
      </c>
      <c r="E289" s="18" t="s">
        <v>43</v>
      </c>
      <c r="F289" s="18" t="s">
        <v>44</v>
      </c>
      <c r="G289" s="15"/>
    </row>
    <row r="290" spans="4:7" ht="12.75">
      <c r="D290" s="1" t="s">
        <v>27</v>
      </c>
      <c r="E290" s="15">
        <f>ROUND(G75-0.0001,0)</f>
        <v>0</v>
      </c>
      <c r="F290" s="15">
        <f>ROUND(E290*0.16-0.0001,0)</f>
        <v>0</v>
      </c>
      <c r="G290" s="15">
        <f>ROUND(H75-0.01,0)</f>
        <v>0</v>
      </c>
    </row>
    <row r="291" spans="4:7" ht="12.75">
      <c r="D291" s="1" t="s">
        <v>57</v>
      </c>
      <c r="E291" s="23">
        <f>IF(E290&lt;25000.01,0.01,IF(E290&lt;50000.01,0.011,IF(E290&lt;83333.34,0.015,IF(E290&lt;208333.34,0.02,IF(E290&lt;2500000.01,0.025,"NA")))))</f>
        <v>0.01</v>
      </c>
      <c r="F291" s="15">
        <f>ROUND(J75,0)</f>
        <v>0</v>
      </c>
      <c r="G291" s="15"/>
    </row>
    <row r="292" spans="4:7" ht="12.75">
      <c r="D292" s="1" t="s">
        <v>56</v>
      </c>
      <c r="E292" s="15">
        <f>ROUND(E290*E291-0.0001,0)</f>
        <v>0</v>
      </c>
      <c r="F292" s="15">
        <f>ROUND(H184,0)</f>
        <v>0</v>
      </c>
      <c r="G292" s="15"/>
    </row>
    <row r="293" spans="4:7" ht="12.75">
      <c r="D293" s="1" t="s">
        <v>28</v>
      </c>
      <c r="E293" s="15">
        <f>ROUND(I75-0.0001,0)</f>
        <v>0</v>
      </c>
      <c r="F293" s="15">
        <f>F290-F291-F292</f>
        <v>0</v>
      </c>
      <c r="G293" s="15"/>
    </row>
    <row r="294" spans="4:7" ht="12.75">
      <c r="D294" s="1" t="s">
        <v>55</v>
      </c>
      <c r="E294" s="15">
        <f>IF(E292&lt;E293,0,E292-E293)</f>
        <v>0</v>
      </c>
      <c r="F294" s="15">
        <f>IF(F286&lt;0,-F286,0)</f>
        <v>0</v>
      </c>
      <c r="G294" s="15"/>
    </row>
    <row r="295" spans="4:7" ht="12.75">
      <c r="D295" s="1" t="s">
        <v>54</v>
      </c>
      <c r="E295" s="15"/>
      <c r="F295" s="15">
        <f>F293-F294</f>
        <v>0</v>
      </c>
      <c r="G295" s="15"/>
    </row>
    <row r="296" spans="5:7" ht="12.75">
      <c r="E296" s="15"/>
      <c r="F296" s="15"/>
      <c r="G296" s="15"/>
    </row>
    <row r="297" spans="5:7" ht="12.75">
      <c r="E297" s="15"/>
      <c r="F297" s="15"/>
      <c r="G297" s="15"/>
    </row>
    <row r="298" spans="4:7" ht="12.75">
      <c r="D298" s="13" t="s">
        <v>38</v>
      </c>
      <c r="E298" s="18" t="s">
        <v>43</v>
      </c>
      <c r="F298" s="18" t="s">
        <v>44</v>
      </c>
      <c r="G298" s="15"/>
    </row>
    <row r="299" spans="4:7" ht="12.75">
      <c r="D299" s="1" t="s">
        <v>27</v>
      </c>
      <c r="E299" s="15">
        <f>ROUND(G82-0.0001,0)</f>
        <v>0</v>
      </c>
      <c r="F299" s="15">
        <f>ROUND(E299*0.16-0.0001,0)</f>
        <v>0</v>
      </c>
      <c r="G299" s="15">
        <f>ROUND(H82-0.01,0)</f>
        <v>0</v>
      </c>
    </row>
    <row r="300" spans="4:7" ht="12.75">
      <c r="D300" s="1" t="s">
        <v>57</v>
      </c>
      <c r="E300" s="23">
        <f>IF(E299&lt;25000.01,0.01,IF(E299&lt;50000.01,0.011,IF(E299&lt;83333.34,0.015,IF(E299&lt;208333.34,0.02,IF(E299&lt;2500000.01,0.025,"NA")))))</f>
        <v>0.01</v>
      </c>
      <c r="F300" s="15">
        <f>ROUND(J82,0)</f>
        <v>0</v>
      </c>
      <c r="G300" s="15"/>
    </row>
    <row r="301" spans="4:7" ht="12.75">
      <c r="D301" s="1" t="s">
        <v>56</v>
      </c>
      <c r="E301" s="15">
        <f>ROUND(E299*E300-0.0001,0)</f>
        <v>0</v>
      </c>
      <c r="F301" s="15">
        <f>ROUND(H193,0)</f>
        <v>0</v>
      </c>
      <c r="G301" s="15"/>
    </row>
    <row r="302" spans="4:7" ht="12.75">
      <c r="D302" s="1" t="s">
        <v>28</v>
      </c>
      <c r="E302" s="15">
        <f>ROUND(I82-0.0001,0)</f>
        <v>0</v>
      </c>
      <c r="F302" s="15">
        <f>F299-F300-F301</f>
        <v>0</v>
      </c>
      <c r="G302" s="15"/>
    </row>
    <row r="303" spans="4:7" ht="12.75">
      <c r="D303" s="1" t="s">
        <v>55</v>
      </c>
      <c r="E303" s="15">
        <f>IF(E301&lt;E302,0,E301-E302)</f>
        <v>0</v>
      </c>
      <c r="F303" s="15">
        <f>IF(F295&lt;0,-F295,0)</f>
        <v>0</v>
      </c>
      <c r="G303" s="15"/>
    </row>
    <row r="304" spans="4:7" ht="12.75">
      <c r="D304" s="1" t="s">
        <v>54</v>
      </c>
      <c r="E304" s="15"/>
      <c r="F304" s="15">
        <f>F302-F303</f>
        <v>0</v>
      </c>
      <c r="G304" s="15"/>
    </row>
    <row r="305" spans="5:7" ht="12.75">
      <c r="E305" s="15"/>
      <c r="F305" s="15"/>
      <c r="G305" s="15"/>
    </row>
    <row r="306" spans="5:7" ht="12.75">
      <c r="E306" s="15"/>
      <c r="F306" s="15"/>
      <c r="G306" s="15"/>
    </row>
    <row r="307" spans="4:7" ht="12.75">
      <c r="D307" s="13" t="s">
        <v>39</v>
      </c>
      <c r="E307" s="18" t="s">
        <v>43</v>
      </c>
      <c r="F307" s="18" t="s">
        <v>44</v>
      </c>
      <c r="G307" s="15"/>
    </row>
    <row r="308" spans="4:7" ht="12.75">
      <c r="D308" s="1" t="s">
        <v>27</v>
      </c>
      <c r="E308" s="15">
        <f>ROUND(G89-0.0001,0)</f>
        <v>0</v>
      </c>
      <c r="F308" s="15">
        <f>ROUND(E308*0.16-0.0001,0)</f>
        <v>0</v>
      </c>
      <c r="G308" s="15">
        <f>ROUND(H89-0.01,0)</f>
        <v>0</v>
      </c>
    </row>
    <row r="309" spans="4:7" ht="12.75">
      <c r="D309" s="1" t="s">
        <v>57</v>
      </c>
      <c r="E309" s="23">
        <f>IF(E308&lt;25000.01,0.01,IF(E308&lt;50000.01,0.011,IF(E308&lt;83333.34,0.015,IF(E308&lt;208333.34,0.02,IF(E308&lt;2500000.01,0.025,"NA")))))</f>
        <v>0.01</v>
      </c>
      <c r="F309" s="15">
        <f>ROUND(J89,0)</f>
        <v>0</v>
      </c>
      <c r="G309" s="15"/>
    </row>
    <row r="310" spans="4:7" ht="12.75">
      <c r="D310" s="1" t="s">
        <v>56</v>
      </c>
      <c r="E310" s="15">
        <f>ROUND(E308*E309-0.0001,0)</f>
        <v>0</v>
      </c>
      <c r="F310" s="15">
        <f>ROUND(H202,0)</f>
        <v>0</v>
      </c>
      <c r="G310" s="15"/>
    </row>
    <row r="311" spans="4:7" ht="12.75">
      <c r="D311" s="1" t="s">
        <v>28</v>
      </c>
      <c r="E311" s="15">
        <f>ROUND(I89-0.0001,0)</f>
        <v>0</v>
      </c>
      <c r="F311" s="15">
        <f>F308-F309-F310</f>
        <v>0</v>
      </c>
      <c r="G311" s="15"/>
    </row>
    <row r="312" spans="4:7" ht="12.75">
      <c r="D312" s="1" t="s">
        <v>55</v>
      </c>
      <c r="E312" s="15">
        <f>IF(E310&lt;E311,0,E310-E311)</f>
        <v>0</v>
      </c>
      <c r="F312" s="15">
        <f>IF(F304&lt;0,-F304,0)</f>
        <v>0</v>
      </c>
      <c r="G312" s="15"/>
    </row>
    <row r="313" spans="4:7" ht="12.75">
      <c r="D313" s="1" t="s">
        <v>54</v>
      </c>
      <c r="E313" s="15"/>
      <c r="F313" s="15">
        <f>F311-F312</f>
        <v>0</v>
      </c>
      <c r="G313" s="15"/>
    </row>
    <row r="314" spans="5:7" ht="12.75">
      <c r="E314" s="15"/>
      <c r="G314" s="15"/>
    </row>
    <row r="315" spans="5:7" ht="12.75">
      <c r="E315" s="15"/>
      <c r="G315" s="15"/>
    </row>
    <row r="316" spans="4:5" ht="12.75">
      <c r="D316" s="14" t="s">
        <v>46</v>
      </c>
      <c r="E316" s="15"/>
    </row>
    <row r="317" spans="4:5" ht="12.75">
      <c r="D317" t="s">
        <v>42</v>
      </c>
      <c r="E317" s="15">
        <f>ROUND(G92-0.0001,0)</f>
        <v>0</v>
      </c>
    </row>
    <row r="318" spans="4:5" ht="12.75">
      <c r="D318" s="1" t="s">
        <v>58</v>
      </c>
      <c r="E318" s="23">
        <f>IF(E317&lt;300000.01,0.01,IF(E317&lt;600000.01,0.011,IF(E317&lt;1000000.01,0.015,IF(E317&lt;2500000.01,0.02,IF(E317&lt;3500000.01,0.025,"NA")))))</f>
        <v>0.01</v>
      </c>
    </row>
    <row r="319" spans="4:5" ht="12.75">
      <c r="D319" s="1" t="s">
        <v>59</v>
      </c>
      <c r="E319" s="15">
        <f>ROUND(E317*E318-0.0001,0)</f>
        <v>0</v>
      </c>
    </row>
    <row r="320" spans="4:5" ht="12.75">
      <c r="D320" s="1" t="s">
        <v>45</v>
      </c>
      <c r="E320" s="15">
        <f>ROUND(I92-0.0001,0)</f>
        <v>0</v>
      </c>
    </row>
    <row r="321" spans="4:5" ht="12.75">
      <c r="D321" t="s">
        <v>40</v>
      </c>
      <c r="E321" s="15">
        <f>E213+E222+E231+E240+E249+E258+E267+E276+E285+E294+E303+E312</f>
        <v>0</v>
      </c>
    </row>
    <row r="322" spans="4:7" ht="12.75">
      <c r="D322" t="s">
        <v>41</v>
      </c>
      <c r="E322" s="15">
        <f>E319-E320-E321</f>
        <v>0</v>
      </c>
      <c r="G322" s="15"/>
    </row>
  </sheetData>
  <printOptions gridLines="1" horizontalCentered="1"/>
  <pageMargins left="0.3937007874015748" right="0.1968503937007874" top="0.3937007874015748" bottom="0.3937007874015748" header="0" footer="0.5118110236220472"/>
  <pageSetup fitToHeight="0" fitToWidth="1" horizontalDpi="300" verticalDpi="300" orientation="landscape" paperSize="122" scale="65" r:id="rId1"/>
  <headerFooter alignWithMargins="0">
    <oddFooter>&amp;RFolio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2022-03-22T01:23:37Z</cp:lastPrinted>
  <dcterms:created xsi:type="dcterms:W3CDTF">2008-05-01T17:51:40Z</dcterms:created>
  <dcterms:modified xsi:type="dcterms:W3CDTF">2022-03-22T01:23:39Z</dcterms:modified>
  <cp:category/>
  <cp:version/>
  <cp:contentType/>
  <cp:contentStatus/>
</cp:coreProperties>
</file>