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E-RES_DEDINV" sheetId="2" r:id="rId2"/>
    <sheet name="CONCIL" sheetId="3" r:id="rId3"/>
    <sheet name="BALANCE_y_DATOS" sheetId="4" r:id="rId4"/>
    <sheet name="ISR_IA" sheetId="5" r:id="rId5"/>
    <sheet name="PTU" sheetId="6" r:id="rId6"/>
    <sheet name="Coef" sheetId="7" r:id="rId7"/>
    <sheet name="CVENTAS" sheetId="8" r:id="rId8"/>
  </sheets>
  <definedNames>
    <definedName name="_xlnm.Print_Area" localSheetId="3">'BALANCE_y_DATOS'!$A$1:$D$40</definedName>
    <definedName name="_xlnm.Print_Area" localSheetId="0">'CIFRAS'!$A$1:$E$39</definedName>
    <definedName name="_xlnm.Print_Area" localSheetId="2">'CONCIL'!$A$1:$D$27</definedName>
    <definedName name="_xlnm.Print_Area" localSheetId="1">'E-RES_DEDINV'!$A$1:$D$23</definedName>
    <definedName name="_xlnm.Print_Area" localSheetId="4">'ISR_IA'!$A$1:$D$37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<sst xmlns="http://schemas.openxmlformats.org/spreadsheetml/2006/main" count="270" uniqueCount="252">
  <si>
    <t>b. PTU no cobrada en el ejercicio anterior</t>
  </si>
  <si>
    <t>f. Coeficiente de utilidad por aplicar en el ejercicio siguiente</t>
  </si>
  <si>
    <t>g. Porcentaje de participación consolidable</t>
  </si>
  <si>
    <t>i. Saldo actualizado de la cuenta de utilidad fiscal neta</t>
  </si>
  <si>
    <t>k. Saldo actualizado de la cuenta de capital de aportación</t>
  </si>
  <si>
    <t>l. En caso de ser controlada indique RFC de la controladora</t>
  </si>
  <si>
    <t>m. Provenientes de la cuenta de utilidad fiscal neta (CUFIN)</t>
  </si>
  <si>
    <t>n. De la cuenta de utilidad fiscal neta reinvertida (CUFINRE)</t>
  </si>
  <si>
    <t xml:space="preserve">j. Saldo act.de la cuenta de utilidad fiscal (neta) reinvertida </t>
  </si>
  <si>
    <t>o. No provenientes de la CUFIN ni de la CUFINRE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</si>
  <si>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</si>
  <si>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</si>
  <si>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</si>
  <si>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</si>
  <si>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</si>
  <si>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</si>
  <si>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</si>
  <si>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Adquisiciones durante el ejercicio</t>
  </si>
  <si>
    <t>EMPRESA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</si>
  <si>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</si>
  <si>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</si>
  <si>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</si>
  <si>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</si>
  <si>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</si>
  <si>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Menos: Ganancia cambiaria no acumulable</t>
  </si>
  <si>
    <t>= Ingresos acumulables para PTU</t>
  </si>
  <si>
    <t>Deducciones autorizadas</t>
  </si>
  <si>
    <t>Menos: Deducción de inversiones</t>
  </si>
  <si>
    <t>Más: Deducción contable de inversiones</t>
  </si>
  <si>
    <t>= Deducciones autorizadas para PTU</t>
  </si>
  <si>
    <t>Utilidad base de la PTU</t>
  </si>
  <si>
    <t>PTU del ejercicio</t>
  </si>
  <si>
    <t>Coeficiente de utilidad</t>
  </si>
  <si>
    <t>Utilidad fiscal del ejercicio</t>
  </si>
  <si>
    <t>= Utilidad para coeficiente</t>
  </si>
  <si>
    <t>= Ingresos nominales</t>
  </si>
  <si>
    <t>Menos: Ajuste anual por inflación acumulable</t>
  </si>
  <si>
    <t>Más: Dif. entre monto enaj. A.F.y su ganancia acumulable</t>
  </si>
  <si>
    <t>Menos: Ajuste anual por inflación deducible</t>
  </si>
  <si>
    <t>Menos: Deducción inmediata de inversiones</t>
  </si>
  <si>
    <t>Más: Deducción inmediata de inversiones</t>
  </si>
  <si>
    <t>e. Saldo promedio anual de las deudas</t>
  </si>
  <si>
    <t>d. Saldo promedio anual de los créditos</t>
  </si>
  <si>
    <t>Deducción inmediata en el ejercicio (sólo en los bienes, lugares y ejercicios autorizados)</t>
  </si>
  <si>
    <t>DATOS DE LA EMPRESA</t>
  </si>
  <si>
    <t>Pagos provisionales efectuados</t>
  </si>
  <si>
    <t>Impuesto a cargo del ejercicio</t>
  </si>
  <si>
    <t>Saldo a favor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</si>
  <si>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</si>
  <si>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</si>
  <si>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</si>
  <si>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</si>
  <si>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</si>
  <si>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C. DIVIDENDOS O UTILIDADES DISTRIBUIDOS</t>
  </si>
  <si>
    <t>DATOS DEL REPRESENTANTE LEGAL</t>
  </si>
  <si>
    <t>D. INVERSIONES</t>
  </si>
  <si>
    <t>E. ESTADO DE RESULTADOS</t>
  </si>
  <si>
    <t>F. CONCILIACIÓN ENTRE EL RESULTADO CONTABLE Y EL FISCAL</t>
  </si>
  <si>
    <t>G. DATOS DE ALGUNAS DEDUCCIONES AUTORIZADAS</t>
  </si>
  <si>
    <t>H. ESTADO DE POSICIÓN FINANCIERA (BALANCE)</t>
  </si>
  <si>
    <t>I. DETERMINACIÓN DEL IMPUESTO SOBRE LA RENTA</t>
  </si>
  <si>
    <t>J. DETERMINACIÓN DEL IMPUESTO AL ACTIVO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</si>
  <si>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</si>
  <si>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</si>
  <si>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</si>
  <si>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</si>
  <si>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</si>
  <si>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</si>
  <si>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</si>
  <si>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Equipo de transporte Automóviles</t>
  </si>
  <si>
    <t>Equipo de transporte Otros</t>
  </si>
  <si>
    <t>Otras inversiones en activos fijos</t>
  </si>
  <si>
    <t>Gastos,cargos diferidos y erog.en per.preop.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</si>
  <si>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</si>
  <si>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</si>
  <si>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</si>
  <si>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</si>
  <si>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</si>
  <si>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</si>
  <si>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</si>
  <si>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</si>
  <si>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</si>
  <si>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</si>
  <si>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</si>
  <si>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</si>
  <si>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</si>
  <si>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</si>
  <si>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</si>
  <si>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</si>
  <si>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</si>
  <si>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</si>
  <si>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</si>
  <si>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</si>
  <si>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Intereses dev. a favor y ganancia cambiaria</t>
  </si>
  <si>
    <t>Intereses dev. a cargo y pérdida cambiaria</t>
  </si>
  <si>
    <t>Resultado por posición monetaria (ingreso +)</t>
  </si>
  <si>
    <t>Otras operaciones financieras (ingreso +)</t>
  </si>
  <si>
    <t>Costo integral de financiamiento</t>
  </si>
  <si>
    <t>Ingresos por partidas discontinuas y extraord.</t>
  </si>
  <si>
    <t>Gastos por partidas discontinuas y extraord.</t>
  </si>
  <si>
    <t>Utilidad o pérdida antes de impuestos</t>
  </si>
  <si>
    <t>ISR, IMPAC y PTU</t>
  </si>
  <si>
    <t>Utilidad o pérdida en participación subsidiaria</t>
  </si>
  <si>
    <t>Efectos de reexpresión excepto repomo</t>
  </si>
  <si>
    <t>Utilidad o pérdida neta</t>
  </si>
  <si>
    <t>G. DATOS INFORMATIVOS DEL COSTO DE VENTAS FISCAL</t>
  </si>
  <si>
    <t>DATOS DEL INVENTARIO BASE:</t>
  </si>
  <si>
    <t>Indique el método para determinar el valor del inventario base</t>
  </si>
  <si>
    <t>DATOS INFORMATIVOS:</t>
  </si>
  <si>
    <t>Monto del inventario inicial</t>
  </si>
  <si>
    <t>Monto de la mano de obra y los gastos indirectos de deducción fiscal</t>
  </si>
  <si>
    <t>OPCIÓN DE ACUMULACIÓN DE INVENTARIOS</t>
  </si>
  <si>
    <t>Indique el método de valuación del inventario base</t>
  </si>
  <si>
    <t>Inventario base al 31 de diciembre de 2004</t>
  </si>
  <si>
    <t>Saldo pendiente por deducir al 1° de enero de 2005</t>
  </si>
  <si>
    <t>Pérdidas fiscales pendientes de disminuir al 31 de diciembre de 2004</t>
  </si>
  <si>
    <t>Diferencia de la comparación de inventarios de importación</t>
  </si>
  <si>
    <t>Valor del inventario acumulable del ejercicio que declara</t>
  </si>
  <si>
    <t>Porcentaje de acumulación</t>
  </si>
  <si>
    <t>Inventario acumulable del ejercicio que declara</t>
  </si>
  <si>
    <t>SISTEMAS Y BASES DE VALUACIÓN</t>
  </si>
  <si>
    <t>Indique la opción para determinar el costo de lo vendido</t>
  </si>
  <si>
    <t>Indique la base de costos utilizada</t>
  </si>
  <si>
    <t>MÉTODOS DE VALUACIÓN:</t>
  </si>
  <si>
    <t>Indique el método de valuación utilizado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</si>
  <si>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</si>
  <si>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</si>
  <si>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</si>
  <si>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</si>
  <si>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</si>
  <si>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</si>
  <si>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</si>
  <si>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acc. o reemb. de K</t>
  </si>
  <si>
    <t>Ganancia en enajenación de terrenos y A.F.</t>
  </si>
  <si>
    <t>Inventario acumulable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</si>
  <si>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</si>
  <si>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</si>
  <si>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</si>
  <si>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</si>
  <si>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</si>
  <si>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</si>
  <si>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</si>
  <si>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</si>
  <si>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Ints.dev.que exc.valor de merc. y morat.pag. o no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</si>
  <si>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</si>
  <si>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</si>
  <si>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</si>
  <si>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</si>
  <si>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Costo de lo vendido fiscal</t>
  </si>
  <si>
    <t>Mano de obra directa</t>
  </si>
  <si>
    <t>Deducción de inversiones</t>
  </si>
  <si>
    <t>Estímulo fiscal por deducción inmediata de inv.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</si>
  <si>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</si>
  <si>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</si>
  <si>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</si>
  <si>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</si>
  <si>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</si>
  <si>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</si>
  <si>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</si>
  <si>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</si>
  <si>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</si>
  <si>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</si>
  <si>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Utilidad en participación subsidiaria</t>
  </si>
  <si>
    <t>Otros ingresos contables no fiscales</t>
  </si>
  <si>
    <t>Utilidad o pérdida fiscal</t>
  </si>
  <si>
    <t>Sueldos y salarios</t>
  </si>
  <si>
    <t>Honorarios pagados a personas físicas</t>
  </si>
  <si>
    <t>Regalías y asistencia técnica</t>
  </si>
  <si>
    <t>Donativos otorgados</t>
  </si>
  <si>
    <t>Uso o goce temporal de bienes pagados a P.F.</t>
  </si>
  <si>
    <t>Fletes y acarreos pagados a personas físicas</t>
  </si>
  <si>
    <t>Contribuciones pagadas exc.ISR, IMPAC e IVA</t>
  </si>
  <si>
    <t>Seguros y fianzas</t>
  </si>
  <si>
    <t>Pérdida por créditos incobrables</t>
  </si>
  <si>
    <t>Viáticos y gastos de viaje</t>
  </si>
  <si>
    <t>Combustible y lubricantes</t>
  </si>
  <si>
    <t>Crédito al salario no disminuido de contribuciones</t>
  </si>
  <si>
    <t>Impuesto sust. del crédito al salario efect.pagado</t>
  </si>
  <si>
    <t>Aportaciones SAR, INFONAVIT y jubilaciones</t>
  </si>
  <si>
    <t>Cuotas al IMSS</t>
  </si>
  <si>
    <t>Consumo en restaurantes</t>
  </si>
  <si>
    <t>Efectivo y depósitos en instituciones de crédito</t>
  </si>
  <si>
    <t>Inversiones en valores (excepto acciones)</t>
  </si>
  <si>
    <t>Cuentas y documentos por cobrar</t>
  </si>
  <si>
    <t>Contribuciones a favor</t>
  </si>
  <si>
    <t>Inventarios</t>
  </si>
  <si>
    <t>Otros activos circulantes</t>
  </si>
  <si>
    <t>Inversiones en acciones</t>
  </si>
  <si>
    <t>Equipo de transporte</t>
  </si>
  <si>
    <t>Otros activos fijos</t>
  </si>
  <si>
    <t>Depreciación acumulada</t>
  </si>
  <si>
    <t>Cargos y gastos diferidos</t>
  </si>
  <si>
    <t>Amortización acumulada</t>
  </si>
  <si>
    <t>Cuentas y documentos por pagar</t>
  </si>
  <si>
    <t>Contribuciones por pagar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</si>
  <si>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</si>
  <si>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</si>
  <si>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</si>
  <si>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</si>
  <si>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</si>
  <si>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</si>
  <si>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</si>
  <si>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</si>
  <si>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</si>
  <si>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</si>
  <si>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</si>
  <si>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</si>
  <si>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Insuficiencia o exceso en la act. del capital</t>
  </si>
  <si>
    <t>Actualización del capital contable</t>
  </si>
  <si>
    <t>Suma capital contable</t>
  </si>
  <si>
    <t>Suma pasivo más capital contable</t>
  </si>
  <si>
    <t>Total de ingresos acumulables</t>
  </si>
  <si>
    <t>Total deducciones autorizadas y deduc.inm.de inv.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</si>
  <si>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</si>
  <si>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</si>
  <si>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</si>
  <si>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</si>
  <si>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</si>
  <si>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</si>
  <si>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</si>
  <si>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</si>
  <si>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Estímulo por proyectos en inv.y des.tec.</t>
  </si>
  <si>
    <t>Impuesto retenido al contribuyente</t>
  </si>
  <si>
    <t>Impuesto acreditable pagado en el extranjero</t>
  </si>
  <si>
    <t>Impuesto acreditable por dividendos distribuidos</t>
  </si>
  <si>
    <t>Impuesto a cargo corresp.a la consolidación fiscal</t>
  </si>
  <si>
    <t>Diferencia a cargo</t>
  </si>
  <si>
    <t>Diferencia a favor</t>
  </si>
  <si>
    <t>Impuesto venta de bienes y servicios sunt. acred.</t>
  </si>
  <si>
    <t>Impuesto por inversiones en terr.con reg.pref.</t>
  </si>
  <si>
    <t>ISR pagado en exceso aplicado contra el IMPAC</t>
  </si>
  <si>
    <t>Si opta por aplicar art. 5-A indique año corresp.</t>
  </si>
  <si>
    <t>Promedio de activos financieros</t>
  </si>
  <si>
    <t>Promedio de inventarios</t>
  </si>
  <si>
    <t>Promedio de terrenos</t>
  </si>
  <si>
    <t>Promedio de activos fijos y diferidos</t>
  </si>
  <si>
    <t>Promedio de las deudas contratadas con sist.financ.</t>
  </si>
  <si>
    <t>Promedio de las deudas contratadas con resid.extr.</t>
  </si>
  <si>
    <t>Promedio de las deudas contratadas con otros</t>
  </si>
  <si>
    <t>Valor del activo en el ejercicio</t>
  </si>
  <si>
    <t>Impuesto determinado</t>
  </si>
  <si>
    <t>Impuesto determinado actualizado (art. 5-A)</t>
  </si>
  <si>
    <t>Reducciones del IMPAC</t>
  </si>
  <si>
    <t>Impuesto causado del ejercicio</t>
  </si>
  <si>
    <t>ISR acreditado del ejercicio</t>
  </si>
  <si>
    <t>ISR acreditado de ejercicios anteriores</t>
  </si>
  <si>
    <t>Otros acreditamientos</t>
  </si>
  <si>
    <t>Pagos prov.efectivamente pagados sin acred. ISR</t>
  </si>
  <si>
    <t>Impuesto corresp.a la consolidación fiscal a cargo</t>
  </si>
  <si>
    <t>Impuesto corresp.a la consolidación fiscal a favor</t>
  </si>
  <si>
    <t>Cálculo de la PTU del ejercicio fiscal 2005</t>
  </si>
  <si>
    <t>Pagos provisionales para el ejercicio 2006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</si>
</sst>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4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2" fontId="0" fillId="0" borderId="0" xfId="0" applyNumberFormat="1" applyAlignment="1">
      <alignment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173" fontId="0" fillId="0" borderId="1" xfId="0" applyBorder="1" applyAlignment="1">
      <alignment/>
    </xf>
    <xf numFmtId="174" fontId="2" fillId="0" borderId="0" xfId="15" applyNumberFormat="1" applyFont="1" applyAlignment="1">
      <alignment/>
    </xf>
    <xf numFmtId="37" fontId="0" fillId="0" borderId="2" xfId="0" applyNumberFormat="1" applyBorder="1" applyAlignment="1">
      <alignment/>
    </xf>
    <xf numFmtId="173" fontId="0" fillId="0" borderId="0" xfId="0" applyBorder="1" applyAlignment="1">
      <alignment/>
    </xf>
    <xf numFmtId="173" fontId="0" fillId="0" borderId="0" xfId="0" applyAlignment="1" quotePrefix="1">
      <alignment horizontal="center" vertical="center" wrapText="1"/>
    </xf>
    <xf numFmtId="178" fontId="0" fillId="0" borderId="0" xfId="0" applyNumberFormat="1" applyAlignment="1">
      <alignment/>
    </xf>
    <xf numFmtId="173" fontId="0" fillId="0" borderId="0" xfId="0" applyAlignment="1">
      <alignment/>
    </xf>
    <xf numFmtId="10" fontId="0" fillId="0" borderId="0" xfId="0" applyNumberFormat="1" applyAlignment="1">
      <alignment/>
    </xf>
    <xf numFmtId="173" fontId="0" fillId="0" borderId="0" xfId="0" applyFill="1" applyBorder="1" applyAlignment="1">
      <alignment/>
    </xf>
    <xf numFmtId="173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6" t="s">
        <v>18</v>
      </c>
      <c r="B1" s="3"/>
      <c r="C1" s="3"/>
    </row>
    <row r="5" spans="1:2" ht="12.75">
      <c r="A5" s="6" t="s">
        <v>51</v>
      </c>
      <c r="B5" s="3"/>
    </row>
    <row r="6" spans="1:2" ht="12.75">
      <c r="A6" s="1" t="s">
        <v>19</v>
      </c>
      <c r="B6">
        <f>PTU!C18</f>
        <v>0</v>
      </c>
    </row>
    <row r="7" ht="12.75">
      <c r="A7" t="s">
        <v>0</v>
      </c>
    </row>
    <row r="10" spans="1:2" ht="12.75">
      <c r="A10" s="6" t="s">
        <v>52</v>
      </c>
      <c r="B10" s="3"/>
    </row>
    <row r="11" ht="12.75">
      <c r="A11" s="1" t="s">
        <v>20</v>
      </c>
    </row>
    <row r="12" ht="12.75">
      <c r="A12" s="1" t="s">
        <v>42</v>
      </c>
    </row>
    <row r="13" ht="12.75">
      <c r="A13" s="1" t="s">
        <v>41</v>
      </c>
    </row>
    <row r="14" spans="1:2" ht="12.75">
      <c r="A14" t="s">
        <v>1</v>
      </c>
      <c r="B14" s="24">
        <f>Coef!C13</f>
        <v>0</v>
      </c>
    </row>
    <row r="15" ht="12.75">
      <c r="A15" t="s">
        <v>2</v>
      </c>
    </row>
    <row r="16" ht="12.75">
      <c r="A16" s="1" t="s">
        <v>21</v>
      </c>
    </row>
    <row r="17" ht="12.75">
      <c r="A17" t="s">
        <v>3</v>
      </c>
    </row>
    <row r="18" ht="12.75">
      <c r="A18" s="1" t="s">
        <v>8</v>
      </c>
    </row>
    <row r="19" ht="12.75">
      <c r="A19" t="s">
        <v>4</v>
      </c>
    </row>
    <row r="20" ht="12.75">
      <c r="A20" s="1" t="s">
        <v>5</v>
      </c>
    </row>
    <row r="23" spans="1:3" ht="12.75">
      <c r="A23" s="6" t="s">
        <v>53</v>
      </c>
      <c r="B23" s="3"/>
      <c r="C23" s="3"/>
    </row>
    <row r="24" ht="12.75">
      <c r="A24" t="s">
        <v>6</v>
      </c>
    </row>
    <row r="25" ht="12.75">
      <c r="A25" s="1" t="s">
        <v>7</v>
      </c>
    </row>
    <row r="26" ht="12.75">
      <c r="A26" t="s">
        <v>9</v>
      </c>
    </row>
    <row r="30" spans="1:5" ht="12.75">
      <c r="A30" s="6" t="s">
        <v>54</v>
      </c>
      <c r="B30" s="3"/>
      <c r="C30" s="3"/>
      <c r="D30" s="3"/>
      <c r="E30" s="3"/>
    </row>
    <row r="31" spans="1:5" ht="12.75">
      <c r="A31" s="1" t="s">
        <v>10</v>
      </c>
      <c r="B31" s="28"/>
      <c r="C31" s="28"/>
      <c r="D31" s="28"/>
      <c r="E31" s="28"/>
    </row>
    <row r="32" spans="1:5" ht="12.75">
      <c r="A32" s="2" t="s">
        <v>63</v>
      </c>
      <c r="B32" s="25"/>
      <c r="C32" s="25"/>
      <c r="D32" s="25"/>
      <c r="E32" s="25"/>
    </row>
    <row r="33" spans="1:5" ht="12.75">
      <c r="A33" s="1" t="s">
        <v>11</v>
      </c>
      <c r="B33" s="28"/>
      <c r="C33" s="28"/>
      <c r="D33" s="28"/>
      <c r="E33" s="28"/>
    </row>
    <row r="35" spans="1:5" ht="12.75">
      <c r="A35" s="6" t="s">
        <v>44</v>
      </c>
      <c r="B35" s="3"/>
      <c r="C35" s="3"/>
      <c r="D35" s="3"/>
      <c r="E35" s="3"/>
    </row>
    <row r="36" spans="1:5" ht="12.75">
      <c r="A36" t="s">
        <v>48</v>
      </c>
      <c r="B36" s="28"/>
      <c r="C36" s="28"/>
      <c r="D36" s="28"/>
      <c r="E36" s="28"/>
    </row>
    <row r="37" spans="1:5" ht="12.75">
      <c r="A37" s="1" t="s">
        <v>62</v>
      </c>
      <c r="B37" s="27"/>
      <c r="C37" s="27"/>
      <c r="D37" s="27"/>
      <c r="E37" s="27"/>
    </row>
    <row r="38" spans="1:3" ht="12.75">
      <c r="A38" t="s">
        <v>49</v>
      </c>
      <c r="B38" s="28"/>
      <c r="C38" s="28"/>
    </row>
    <row r="39" spans="1:3" ht="12.75">
      <c r="A39" t="s">
        <v>50</v>
      </c>
      <c r="B39" s="29"/>
      <c r="C39" s="29"/>
    </row>
    <row r="40" spans="1:5" ht="12.75">
      <c r="A40" t="s">
        <v>64</v>
      </c>
      <c r="B40" s="27"/>
      <c r="C40" s="27"/>
      <c r="D40" s="27"/>
      <c r="E40" s="27"/>
    </row>
  </sheetData>
  <mergeCells count="7">
    <mergeCell ref="B40:E40"/>
    <mergeCell ref="B38:C38"/>
    <mergeCell ref="B39:C39"/>
    <mergeCell ref="B31:E31"/>
    <mergeCell ref="B33:E33"/>
    <mergeCell ref="B36:E36"/>
    <mergeCell ref="B37:E37"/>
  </mergeCells>
  <printOptions/>
  <pageMargins left="0.75" right="0.75" top="0.7874015748031497" bottom="0.7874015748031497" header="0" footer="0"/>
  <pageSetup fitToHeight="1" fitToWidth="1" horizontalDpi="300" verticalDpi="300" orientation="portrait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6" t="str">
        <f>CIFRAS!A1</f>
        <v>EMPRESA</v>
      </c>
      <c r="B1" s="3"/>
      <c r="C1" s="3"/>
      <c r="D1" s="3"/>
    </row>
    <row r="5" spans="1:4" ht="12.75">
      <c r="A5" s="6" t="s">
        <v>56</v>
      </c>
      <c r="B5" s="3"/>
      <c r="C5" s="3"/>
      <c r="D5" s="3"/>
    </row>
    <row r="7" spans="1:3" ht="12.75">
      <c r="A7" s="2" t="s">
        <v>76</v>
      </c>
      <c r="B7" s="12"/>
      <c r="C7" s="2" t="s">
        <v>93</v>
      </c>
    </row>
    <row r="8" spans="1:3" ht="12.75">
      <c r="A8" s="2" t="s">
        <v>77</v>
      </c>
      <c r="B8" s="12"/>
      <c r="C8" t="s">
        <v>94</v>
      </c>
    </row>
    <row r="9" spans="1:3" ht="12.75">
      <c r="A9" s="2" t="s">
        <v>78</v>
      </c>
      <c r="B9" s="12"/>
      <c r="C9" s="2" t="s">
        <v>95</v>
      </c>
    </row>
    <row r="10" spans="1:3" ht="12.75">
      <c r="A10" s="2" t="s">
        <v>79</v>
      </c>
      <c r="B10" s="12"/>
      <c r="C10" s="2" t="s">
        <v>96</v>
      </c>
    </row>
    <row r="11" spans="1:4" ht="12.75">
      <c r="A11" s="13" t="s">
        <v>80</v>
      </c>
      <c r="B11" s="15">
        <f>B7+B8-B9-B10</f>
        <v>0</v>
      </c>
      <c r="C11" s="9" t="s">
        <v>97</v>
      </c>
      <c r="D11" s="9">
        <f>D7-D8+D9+D10</f>
        <v>0</v>
      </c>
    </row>
    <row r="12" spans="1:3" ht="12.75">
      <c r="A12" s="2" t="s">
        <v>81</v>
      </c>
      <c r="B12" s="12"/>
      <c r="C12" t="s">
        <v>98</v>
      </c>
    </row>
    <row r="13" spans="1:3" ht="12.75">
      <c r="A13" s="2" t="s">
        <v>82</v>
      </c>
      <c r="B13" s="12"/>
      <c r="C13" s="2" t="s">
        <v>99</v>
      </c>
    </row>
    <row r="14" spans="1:5" ht="12.75">
      <c r="A14" s="2" t="s">
        <v>83</v>
      </c>
      <c r="B14" s="12"/>
      <c r="C14" s="9" t="s">
        <v>100</v>
      </c>
      <c r="D14" s="9">
        <f>B23+D11+D12-D13</f>
        <v>0</v>
      </c>
      <c r="E14" s="14" t="s">
        <v>22</v>
      </c>
    </row>
    <row r="15" spans="1:5" ht="12.75">
      <c r="A15" s="2" t="s">
        <v>84</v>
      </c>
      <c r="B15" s="12"/>
      <c r="C15" s="2" t="s">
        <v>101</v>
      </c>
      <c r="E15">
        <f>ISR_IA!B17+ISR_IA!B37-ISR_IA!D25-ISR_IA!D26+CIFRAS!B6</f>
        <v>0</v>
      </c>
    </row>
    <row r="16" spans="1:3" ht="12.75">
      <c r="A16" s="13" t="s">
        <v>85</v>
      </c>
      <c r="B16" s="15">
        <f>B12+B13+B14-B15</f>
        <v>0</v>
      </c>
      <c r="C16" t="s">
        <v>102</v>
      </c>
    </row>
    <row r="17" spans="1:3" ht="12.75">
      <c r="A17" s="2" t="s">
        <v>86</v>
      </c>
      <c r="B17" s="12"/>
      <c r="C17" s="2" t="s">
        <v>103</v>
      </c>
    </row>
    <row r="18" spans="1:4" ht="12.75">
      <c r="A18" s="2" t="s">
        <v>87</v>
      </c>
      <c r="B18" s="12"/>
      <c r="C18" s="13" t="s">
        <v>104</v>
      </c>
      <c r="D18" s="9">
        <f>D14-D15+D16+D17</f>
        <v>0</v>
      </c>
    </row>
    <row r="19" ht="12.75">
      <c r="A19" s="2" t="s">
        <v>88</v>
      </c>
    </row>
    <row r="20" spans="1:2" ht="12.75">
      <c r="A20" s="13" t="s">
        <v>89</v>
      </c>
      <c r="B20" s="9">
        <f>B16+B17+B18+B19</f>
        <v>0</v>
      </c>
    </row>
    <row r="21" spans="1:2" ht="12.75">
      <c r="A21" s="13" t="s">
        <v>90</v>
      </c>
      <c r="B21" s="9">
        <f>B11-B20</f>
        <v>0</v>
      </c>
    </row>
    <row r="22" ht="12.75">
      <c r="A22" s="2" t="s">
        <v>91</v>
      </c>
    </row>
    <row r="23" spans="1:2" ht="12.75">
      <c r="A23" s="13" t="s">
        <v>92</v>
      </c>
      <c r="B23" s="9">
        <f>B21-B22</f>
        <v>0</v>
      </c>
    </row>
    <row r="27" spans="1:4" ht="12.75">
      <c r="A27" s="6" t="s">
        <v>55</v>
      </c>
      <c r="B27" s="6"/>
      <c r="C27" s="6"/>
      <c r="D27" s="6"/>
    </row>
    <row r="28" spans="1:4" ht="12.75">
      <c r="A28" s="6"/>
      <c r="B28" s="6"/>
      <c r="C28" s="6"/>
      <c r="D28" s="6"/>
    </row>
    <row r="29" spans="1:4" ht="38.25">
      <c r="A29" s="10" t="s">
        <v>15</v>
      </c>
      <c r="B29" s="11" t="s">
        <v>16</v>
      </c>
      <c r="C29" s="23" t="s">
        <v>43</v>
      </c>
      <c r="D29" s="11" t="s">
        <v>17</v>
      </c>
    </row>
    <row r="30" ht="12.75">
      <c r="A30" s="2" t="s">
        <v>66</v>
      </c>
    </row>
    <row r="31" ht="12.75">
      <c r="A31" s="2" t="s">
        <v>67</v>
      </c>
    </row>
    <row r="32" ht="12.75">
      <c r="A32" s="2" t="s">
        <v>68</v>
      </c>
    </row>
    <row r="33" ht="12.75">
      <c r="A33" s="2" t="s">
        <v>69</v>
      </c>
    </row>
    <row r="34" ht="12.75">
      <c r="A34" s="2" t="s">
        <v>70</v>
      </c>
    </row>
    <row r="35" ht="12.75">
      <c r="A35" s="2" t="s">
        <v>71</v>
      </c>
    </row>
    <row r="36" ht="12.75">
      <c r="A36" s="2" t="s">
        <v>72</v>
      </c>
    </row>
    <row r="37" ht="12.75">
      <c r="A37" s="2" t="s">
        <v>73</v>
      </c>
    </row>
    <row r="38" ht="12.75">
      <c r="A38" s="2" t="s">
        <v>74</v>
      </c>
    </row>
    <row r="39" ht="12.75">
      <c r="A39" s="1" t="s">
        <v>65</v>
      </c>
    </row>
    <row r="40" spans="1:4" ht="12.75">
      <c r="A40" s="2" t="s">
        <v>75</v>
      </c>
      <c r="B40">
        <f>SUM(B30:B39)</f>
        <v>0</v>
      </c>
      <c r="C40">
        <f>SUM(C30:C39)</f>
        <v>0</v>
      </c>
      <c r="D40">
        <f>SUM(D30:D39)</f>
        <v>0</v>
      </c>
    </row>
  </sheetData>
  <printOptions/>
  <pageMargins left="0.75" right="0.75" top="0.7874015748031497" bottom="0.7874015748031497" header="0" footer="0"/>
  <pageSetup fitToHeight="1" fitToWidth="1" horizontalDpi="300" verticalDpi="300" orientation="portrait" scale="97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6" t="str">
        <f>CIFRAS!A1</f>
        <v>EMPRESA</v>
      </c>
      <c r="B1" s="3"/>
      <c r="C1" s="3"/>
      <c r="D1" s="3"/>
    </row>
    <row r="5" spans="1:4" ht="12.75">
      <c r="A5" s="6" t="s">
        <v>57</v>
      </c>
      <c r="B5" s="3"/>
      <c r="C5" s="3"/>
      <c r="D5" s="3"/>
    </row>
    <row r="7" spans="1:4" ht="12.75">
      <c r="A7" s="9" t="s">
        <v>104</v>
      </c>
      <c r="B7" s="9">
        <f>'E-RES_DEDINV'!D18</f>
        <v>0</v>
      </c>
      <c r="C7" s="9" t="s">
        <v>145</v>
      </c>
      <c r="D7" s="9">
        <f>SUM(D8:D19)</f>
        <v>0</v>
      </c>
    </row>
    <row r="8" spans="1:3" ht="12.75">
      <c r="A8" t="s">
        <v>125</v>
      </c>
      <c r="B8">
        <f>'E-RES_DEDINV'!D17</f>
        <v>0</v>
      </c>
      <c r="C8" s="2" t="s">
        <v>146</v>
      </c>
    </row>
    <row r="9" spans="1:3" ht="12.75">
      <c r="A9" t="s">
        <v>126</v>
      </c>
      <c r="B9">
        <f>'E-RES_DEDINV'!D9</f>
        <v>0</v>
      </c>
      <c r="C9" s="2" t="s">
        <v>147</v>
      </c>
    </row>
    <row r="10" spans="1:3" ht="12.75">
      <c r="A10" s="9" t="s">
        <v>127</v>
      </c>
      <c r="B10" s="9">
        <f>B7-B8-B9</f>
        <v>0</v>
      </c>
      <c r="C10" s="1" t="s">
        <v>148</v>
      </c>
    </row>
    <row r="11" spans="1:3" ht="12.75">
      <c r="A11" s="9" t="s">
        <v>128</v>
      </c>
      <c r="B11" s="9">
        <f>SUM(B12:B18)</f>
        <v>0</v>
      </c>
      <c r="C11" t="s">
        <v>149</v>
      </c>
    </row>
    <row r="12" spans="1:3" ht="12.75">
      <c r="A12" t="s">
        <v>129</v>
      </c>
      <c r="C12" t="s">
        <v>87</v>
      </c>
    </row>
    <row r="13" spans="1:3" ht="12.75">
      <c r="A13" t="s">
        <v>130</v>
      </c>
      <c r="C13" t="s">
        <v>88</v>
      </c>
    </row>
    <row r="14" spans="1:4" ht="12.75">
      <c r="A14" t="s">
        <v>131</v>
      </c>
      <c r="C14" t="s">
        <v>150</v>
      </c>
      <c r="D14">
        <f>'E-RES_DEDINV'!B40</f>
        <v>0</v>
      </c>
    </row>
    <row r="15" spans="1:4" ht="12.75">
      <c r="A15" s="2" t="s">
        <v>132</v>
      </c>
      <c r="C15" t="s">
        <v>151</v>
      </c>
      <c r="D15">
        <f>'E-RES_DEDINV'!C40</f>
        <v>0</v>
      </c>
    </row>
    <row r="16" spans="1:3" ht="12.75">
      <c r="A16" s="2" t="s">
        <v>133</v>
      </c>
      <c r="C16" t="s">
        <v>152</v>
      </c>
    </row>
    <row r="17" spans="1:3" ht="12.75">
      <c r="A17" s="2" t="s">
        <v>134</v>
      </c>
      <c r="C17" s="2" t="s">
        <v>153</v>
      </c>
    </row>
    <row r="18" spans="1:3" ht="12.75">
      <c r="A18" t="s">
        <v>135</v>
      </c>
      <c r="C18" t="s">
        <v>154</v>
      </c>
    </row>
    <row r="19" spans="1:3" ht="12.75">
      <c r="A19" s="9" t="s">
        <v>136</v>
      </c>
      <c r="B19" s="9">
        <f>SUM(B20:B28)</f>
        <v>0</v>
      </c>
      <c r="C19" t="s">
        <v>155</v>
      </c>
    </row>
    <row r="20" spans="1:4" ht="12.75">
      <c r="A20" t="s">
        <v>137</v>
      </c>
      <c r="B20">
        <f>'E-RES_DEDINV'!B20</f>
        <v>0</v>
      </c>
      <c r="C20" s="9" t="s">
        <v>156</v>
      </c>
      <c r="D20" s="9">
        <f>SUM(D21:D27)</f>
        <v>0</v>
      </c>
    </row>
    <row r="21" spans="1:3" ht="12.75">
      <c r="A21" t="s">
        <v>138</v>
      </c>
      <c r="C21" s="2" t="s">
        <v>157</v>
      </c>
    </row>
    <row r="22" spans="1:3" ht="12.75">
      <c r="A22" t="s">
        <v>139</v>
      </c>
      <c r="C22" s="2" t="s">
        <v>158</v>
      </c>
    </row>
    <row r="23" spans="1:3" ht="12.75">
      <c r="A23" s="2" t="s">
        <v>101</v>
      </c>
      <c r="B23">
        <f>'E-RES_DEDINV'!D15</f>
        <v>0</v>
      </c>
      <c r="C23" t="s">
        <v>159</v>
      </c>
    </row>
    <row r="24" spans="1:3" ht="12.75">
      <c r="A24" t="s">
        <v>140</v>
      </c>
      <c r="C24" t="s">
        <v>160</v>
      </c>
    </row>
    <row r="25" spans="1:3" ht="12.75">
      <c r="A25" t="s">
        <v>141</v>
      </c>
      <c r="C25" t="s">
        <v>161</v>
      </c>
    </row>
    <row r="26" spans="1:4" ht="12.75">
      <c r="A26" t="s">
        <v>142</v>
      </c>
      <c r="B26">
        <f>IF('E-RES_DEDINV'!D16&lt;0,-'E-RES_DEDINV'!D16,0)</f>
        <v>0</v>
      </c>
      <c r="C26" t="s">
        <v>162</v>
      </c>
      <c r="D26">
        <f>IF(B26&gt;0,0,'E-RES_DEDINV'!D16)</f>
        <v>0</v>
      </c>
    </row>
    <row r="27" spans="1:3" ht="12.75">
      <c r="A27" s="2" t="s">
        <v>143</v>
      </c>
      <c r="C27" t="s">
        <v>163</v>
      </c>
    </row>
    <row r="28" spans="1:4" ht="12.75">
      <c r="A28" t="s">
        <v>144</v>
      </c>
      <c r="C28" s="9" t="s">
        <v>164</v>
      </c>
      <c r="D28" s="9">
        <f>B10+B11+B19-D7-D20</f>
        <v>0</v>
      </c>
    </row>
  </sheetData>
  <printOptions/>
  <pageMargins left="0.75" right="0.75" top="0.7874015748031497" bottom="0.7874015748031497" header="0" footer="0"/>
  <pageSetup fitToHeight="1" fitToWidth="1" horizontalDpi="300" verticalDpi="300" orientation="portrait" scale="9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6" t="str">
        <f>CIFRAS!A1</f>
        <v>EMPRESA</v>
      </c>
      <c r="B1" s="3"/>
      <c r="C1" s="3"/>
      <c r="D1" s="3"/>
    </row>
    <row r="5" spans="1:4" ht="12.75">
      <c r="A5" s="6" t="s">
        <v>59</v>
      </c>
      <c r="B5" s="3"/>
      <c r="C5" s="3"/>
      <c r="D5" s="3"/>
    </row>
    <row r="6" spans="1:4" ht="12.75">
      <c r="A6" s="5"/>
      <c r="B6" s="3"/>
      <c r="C6" s="3"/>
      <c r="D6" s="3"/>
    </row>
    <row r="7" spans="1:3" ht="12.75">
      <c r="A7" s="7" t="s">
        <v>12</v>
      </c>
      <c r="C7" s="7" t="s">
        <v>13</v>
      </c>
    </row>
    <row r="8" spans="1:3" ht="12.75">
      <c r="A8" s="2" t="s">
        <v>181</v>
      </c>
      <c r="B8" s="8"/>
      <c r="C8" s="2" t="s">
        <v>193</v>
      </c>
    </row>
    <row r="9" spans="1:3" ht="12.75">
      <c r="A9" s="2" t="s">
        <v>182</v>
      </c>
      <c r="C9" s="2" t="s">
        <v>194</v>
      </c>
    </row>
    <row r="10" spans="1:3" ht="12.75">
      <c r="A10" s="2" t="s">
        <v>183</v>
      </c>
      <c r="C10" s="2" t="s">
        <v>195</v>
      </c>
    </row>
    <row r="11" spans="1:4" ht="12.75">
      <c r="A11" s="2" t="s">
        <v>184</v>
      </c>
      <c r="C11" s="2" t="s">
        <v>196</v>
      </c>
      <c r="D11">
        <f>SUM(D8:D10)</f>
        <v>0</v>
      </c>
    </row>
    <row r="12" spans="1:3" ht="12.75">
      <c r="A12" s="2" t="s">
        <v>185</v>
      </c>
      <c r="C12" s="2"/>
    </row>
    <row r="13" spans="1:3" ht="12.75">
      <c r="A13" s="2" t="s">
        <v>186</v>
      </c>
      <c r="C13" s="7" t="s">
        <v>14</v>
      </c>
    </row>
    <row r="14" spans="1:3" ht="12.75">
      <c r="A14" t="s">
        <v>187</v>
      </c>
      <c r="C14" s="2" t="s">
        <v>198</v>
      </c>
    </row>
    <row r="15" spans="1:3" ht="12.75">
      <c r="A15" s="2" t="s">
        <v>65</v>
      </c>
      <c r="C15" s="2" t="s">
        <v>199</v>
      </c>
    </row>
    <row r="16" spans="1:3" ht="12.75">
      <c r="A16" s="2" t="s">
        <v>66</v>
      </c>
      <c r="C16" s="2" t="s">
        <v>200</v>
      </c>
    </row>
    <row r="17" spans="1:3" ht="12.75">
      <c r="A17" s="2" t="s">
        <v>67</v>
      </c>
      <c r="C17" s="2" t="s">
        <v>201</v>
      </c>
    </row>
    <row r="18" spans="1:3" ht="12.75">
      <c r="A18" s="2" t="s">
        <v>68</v>
      </c>
      <c r="C18" s="2" t="s">
        <v>202</v>
      </c>
    </row>
    <row r="19" spans="1:3" ht="12.75">
      <c r="A19" s="2" t="s">
        <v>188</v>
      </c>
      <c r="C19" s="2" t="s">
        <v>203</v>
      </c>
    </row>
    <row r="20" spans="1:3" ht="12.75">
      <c r="A20" s="2" t="s">
        <v>189</v>
      </c>
      <c r="C20" s="2" t="s">
        <v>204</v>
      </c>
    </row>
    <row r="21" spans="1:3" ht="12.75">
      <c r="A21" s="2" t="s">
        <v>190</v>
      </c>
      <c r="C21" s="2" t="s">
        <v>205</v>
      </c>
    </row>
    <row r="22" spans="1:3" ht="12.75">
      <c r="A22" s="2" t="s">
        <v>191</v>
      </c>
      <c r="C22" s="2" t="s">
        <v>206</v>
      </c>
    </row>
    <row r="23" spans="1:3" ht="12.75">
      <c r="A23" s="2" t="s">
        <v>192</v>
      </c>
      <c r="C23" s="2" t="s">
        <v>207</v>
      </c>
    </row>
    <row r="24" spans="1:3" ht="12.75">
      <c r="A24" s="1"/>
      <c r="C24" s="2" t="s">
        <v>208</v>
      </c>
    </row>
    <row r="25" spans="3:4" ht="12.75">
      <c r="C25" s="2" t="s">
        <v>209</v>
      </c>
      <c r="D25">
        <f>SUM(D14:D24)</f>
        <v>0</v>
      </c>
    </row>
    <row r="27" spans="1:4" ht="12.75">
      <c r="A27" s="2" t="s">
        <v>197</v>
      </c>
      <c r="B27">
        <f>SUM(B8:B26)</f>
        <v>0</v>
      </c>
      <c r="C27" s="2" t="s">
        <v>210</v>
      </c>
      <c r="D27">
        <f>D11+D25</f>
        <v>0</v>
      </c>
    </row>
    <row r="31" spans="1:4" ht="12.75">
      <c r="A31" s="6" t="s">
        <v>58</v>
      </c>
      <c r="B31" s="3"/>
      <c r="C31" s="3"/>
      <c r="D31" s="3"/>
    </row>
    <row r="33" spans="1:3" ht="12.75">
      <c r="A33" t="s">
        <v>165</v>
      </c>
      <c r="C33" t="s">
        <v>173</v>
      </c>
    </row>
    <row r="34" spans="1:3" ht="12.75">
      <c r="A34" s="2" t="s">
        <v>166</v>
      </c>
      <c r="C34" t="s">
        <v>174</v>
      </c>
    </row>
    <row r="35" spans="1:3" ht="12.75">
      <c r="A35" s="2" t="s">
        <v>167</v>
      </c>
      <c r="C35" t="s">
        <v>175</v>
      </c>
    </row>
    <row r="36" spans="1:3" ht="12.75">
      <c r="A36" s="2" t="s">
        <v>168</v>
      </c>
      <c r="C36" t="s">
        <v>176</v>
      </c>
    </row>
    <row r="37" spans="1:3" ht="12.75">
      <c r="A37" s="2" t="s">
        <v>169</v>
      </c>
      <c r="C37" s="2" t="s">
        <v>177</v>
      </c>
    </row>
    <row r="38" spans="1:3" ht="12.75">
      <c r="A38" s="2" t="s">
        <v>170</v>
      </c>
      <c r="C38" t="s">
        <v>178</v>
      </c>
    </row>
    <row r="39" spans="1:3" ht="12.75">
      <c r="A39" s="2" t="s">
        <v>171</v>
      </c>
      <c r="C39" t="s">
        <v>179</v>
      </c>
    </row>
    <row r="40" spans="1:3" ht="12.75">
      <c r="A40" t="s">
        <v>172</v>
      </c>
      <c r="C40" t="s">
        <v>180</v>
      </c>
    </row>
  </sheetData>
  <printOptions/>
  <pageMargins left="0.75" right="0.75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37"/>
  <sheetViews>
    <sheetView workbookViewId="0" topLeftCell="A1">
      <selection activeCell="A1" sqref="A1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6" t="str">
        <f>CIFRAS!A1</f>
        <v>EMPRESA</v>
      </c>
      <c r="B1" s="3"/>
      <c r="C1" s="3"/>
      <c r="D1" s="3"/>
    </row>
    <row r="5" spans="1:4" ht="12.75">
      <c r="A5" s="6" t="s">
        <v>60</v>
      </c>
      <c r="B5" s="3"/>
      <c r="C5" s="3"/>
      <c r="D5" s="3"/>
    </row>
    <row r="7" spans="1:3" ht="12.75">
      <c r="A7" s="2" t="s">
        <v>211</v>
      </c>
      <c r="B7">
        <f>'E-RES_DEDINV'!B7+'E-RES_DEDINV'!B8+'E-RES_DEDINV'!D7+'E-RES_DEDINV'!D12+CONCIL!B11-CONCIL!D20</f>
        <v>0</v>
      </c>
      <c r="C7" s="2" t="s">
        <v>222</v>
      </c>
    </row>
    <row r="8" spans="1:3" ht="12.75">
      <c r="A8" s="2" t="s">
        <v>212</v>
      </c>
      <c r="B8">
        <f>'E-RES_DEDINV'!B9+'E-RES_DEDINV'!B10+'E-RES_DEDINV'!B20+'E-RES_DEDINV'!B22+'E-RES_DEDINV'!D8+'E-RES_DEDINV'!D13+'E-RES_DEDINV'!D15+CONCIL!D7-CONCIL!B19</f>
        <v>0</v>
      </c>
      <c r="C8" s="2" t="s">
        <v>223</v>
      </c>
    </row>
    <row r="9" spans="1:3" ht="12.75">
      <c r="A9" s="1" t="s">
        <v>215</v>
      </c>
      <c r="B9">
        <f>B7-B8</f>
        <v>0</v>
      </c>
      <c r="C9" s="2" t="s">
        <v>224</v>
      </c>
    </row>
    <row r="10" spans="1:3" ht="12.75">
      <c r="A10" s="2" t="s">
        <v>213</v>
      </c>
      <c r="C10" s="2" t="s">
        <v>225</v>
      </c>
    </row>
    <row r="11" spans="1:4" ht="12.75">
      <c r="A11" s="2" t="s">
        <v>33</v>
      </c>
      <c r="B11">
        <f>IF(B9-B10&lt;0,0,B9-B10)</f>
        <v>0</v>
      </c>
      <c r="C11" s="2" t="s">
        <v>226</v>
      </c>
      <c r="D11">
        <f>IF(B17&lt;SUM(D7:D10)+SUM(B18:B19),"",B17-(SUM(D7:D10)+SUM(B18:B19)))</f>
        <v>0</v>
      </c>
    </row>
    <row r="12" spans="1:4" ht="12.75">
      <c r="A12" s="2" t="s">
        <v>214</v>
      </c>
      <c r="B12">
        <f>IF(B9-B10&lt;0,B9-B10,0)</f>
        <v>0</v>
      </c>
      <c r="C12" s="2" t="s">
        <v>227</v>
      </c>
      <c r="D12">
        <f>IF(B17&lt;SUM(D7:D10)+SUM(B18:B19),(SUM(D7:D10)+SUM(B18:B19))-B17,"")</f>
      </c>
    </row>
    <row r="13" spans="1:3" ht="12.75">
      <c r="A13" s="2" t="s">
        <v>216</v>
      </c>
      <c r="C13" s="2" t="s">
        <v>228</v>
      </c>
    </row>
    <row r="14" spans="1:3" ht="12.75">
      <c r="A14" s="2" t="s">
        <v>217</v>
      </c>
      <c r="B14">
        <f>IF(B13&lt;B11,B11-B13,0)</f>
        <v>0</v>
      </c>
      <c r="C14" s="2" t="s">
        <v>229</v>
      </c>
    </row>
    <row r="15" spans="1:3" ht="12.75">
      <c r="A15" s="2" t="s">
        <v>218</v>
      </c>
      <c r="B15">
        <f>ROUND(B14*0.3,0)</f>
        <v>0</v>
      </c>
      <c r="C15" s="2" t="s">
        <v>230</v>
      </c>
    </row>
    <row r="16" spans="1:4" ht="12.75">
      <c r="A16" s="2" t="s">
        <v>219</v>
      </c>
      <c r="C16" s="2" t="s">
        <v>46</v>
      </c>
      <c r="D16">
        <f>IF(D12&gt;0,"",D11-D13+D14)</f>
        <v>0</v>
      </c>
    </row>
    <row r="17" spans="1:4" ht="12.75">
      <c r="A17" s="2" t="s">
        <v>220</v>
      </c>
      <c r="B17">
        <f>B15-B16</f>
        <v>0</v>
      </c>
      <c r="C17" t="s">
        <v>47</v>
      </c>
      <c r="D17">
        <f>IF(D12&gt;0,D12-D15,"")</f>
      </c>
    </row>
    <row r="18" ht="12.75">
      <c r="A18" s="2" t="s">
        <v>221</v>
      </c>
    </row>
    <row r="19" ht="12.75">
      <c r="A19" s="2" t="s">
        <v>45</v>
      </c>
    </row>
    <row r="21" spans="3:4" ht="12.75">
      <c r="C21" s="3"/>
      <c r="D21" s="3"/>
    </row>
    <row r="23" spans="1:4" ht="12.75">
      <c r="A23" s="6" t="s">
        <v>61</v>
      </c>
      <c r="B23" s="3"/>
      <c r="C23" s="3"/>
      <c r="D23" s="3"/>
    </row>
    <row r="25" spans="1:3" ht="12.75">
      <c r="A25" s="2" t="s">
        <v>231</v>
      </c>
      <c r="C25" s="2" t="s">
        <v>244</v>
      </c>
    </row>
    <row r="26" spans="1:3" ht="12.75">
      <c r="A26" s="2" t="s">
        <v>232</v>
      </c>
      <c r="C26" s="2" t="s">
        <v>245</v>
      </c>
    </row>
    <row r="27" spans="1:3" ht="12.75">
      <c r="A27" s="2" t="s">
        <v>233</v>
      </c>
      <c r="C27" s="2" t="s">
        <v>246</v>
      </c>
    </row>
    <row r="28" spans="1:4" ht="12.75">
      <c r="A28" s="2" t="s">
        <v>234</v>
      </c>
      <c r="C28" s="2" t="s">
        <v>221</v>
      </c>
      <c r="D28" s="4"/>
    </row>
    <row r="29" spans="1:3" ht="12.75">
      <c r="A29" s="2" t="s">
        <v>235</v>
      </c>
      <c r="C29" s="2" t="s">
        <v>247</v>
      </c>
    </row>
    <row r="30" spans="1:3" ht="12.75">
      <c r="A30" s="2" t="s">
        <v>236</v>
      </c>
      <c r="C30" s="2" t="s">
        <v>248</v>
      </c>
    </row>
    <row r="31" spans="1:3" ht="12.75">
      <c r="A31" s="1" t="s">
        <v>237</v>
      </c>
      <c r="C31" s="2" t="s">
        <v>249</v>
      </c>
    </row>
    <row r="32" spans="1:4" ht="12.75">
      <c r="A32" s="1" t="s">
        <v>238</v>
      </c>
      <c r="C32" s="2" t="s">
        <v>226</v>
      </c>
      <c r="D32">
        <f>IF(B37&lt;SUM(D25:D31),"",B37-SUM(D25:D31))</f>
        <v>0</v>
      </c>
    </row>
    <row r="33" spans="1:4" ht="12.75">
      <c r="A33" s="2" t="s">
        <v>239</v>
      </c>
      <c r="B33">
        <f>B26+B27+B28+B29-B30-B31-B32</f>
        <v>0</v>
      </c>
      <c r="C33" s="2" t="s">
        <v>47</v>
      </c>
      <c r="D33">
        <f>IF(B37&lt;SUM(D25:D31),SUM(D25:D31)-B37,"")</f>
      </c>
    </row>
    <row r="34" spans="1:4" ht="12.75">
      <c r="A34" s="2" t="s">
        <v>240</v>
      </c>
      <c r="B34">
        <f>ROUND(B33*0.018,0)</f>
        <v>0</v>
      </c>
      <c r="C34" s="2" t="s">
        <v>230</v>
      </c>
      <c r="D34">
        <f>D15</f>
        <v>0</v>
      </c>
    </row>
    <row r="35" spans="1:3" ht="12.75">
      <c r="A35" s="2" t="s">
        <v>241</v>
      </c>
      <c r="C35" s="2" t="s">
        <v>228</v>
      </c>
    </row>
    <row r="36" spans="1:4" ht="12.75">
      <c r="A36" s="2" t="s">
        <v>242</v>
      </c>
      <c r="C36" t="s">
        <v>46</v>
      </c>
      <c r="D36">
        <f>IF(D32=0,0,D32-D34-D35)</f>
        <v>0</v>
      </c>
    </row>
    <row r="37" spans="1:2" ht="12.75">
      <c r="A37" s="2" t="s">
        <v>243</v>
      </c>
      <c r="B37">
        <f>IF(B25&gt;0,B35-B36,B34-B36)</f>
        <v>0</v>
      </c>
    </row>
  </sheetData>
  <printOptions/>
  <pageMargins left="0.75" right="0.75" top="0.7874015748031497" bottom="0.7874015748031497" header="0" footer="0"/>
  <pageSetup fitToHeight="1" fitToWidth="1" horizontalDpi="300" verticalDpi="300" orientation="portrait" scale="9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12" defaultRowHeight="12.75"/>
  <cols>
    <col min="1" max="1" width="49.83203125" style="0" customWidth="1"/>
  </cols>
  <sheetData>
    <row r="1" spans="1:3" ht="12.75">
      <c r="A1" s="6" t="str">
        <f>CIFRAS!A1</f>
        <v>EMPRESA</v>
      </c>
      <c r="B1" s="3"/>
      <c r="C1" s="3"/>
    </row>
    <row r="2" spans="1:3" ht="12.75">
      <c r="A2" s="6" t="s">
        <v>250</v>
      </c>
      <c r="B2" s="3"/>
      <c r="C2" s="3"/>
    </row>
    <row r="4" spans="1:3" ht="12.75">
      <c r="A4" t="s">
        <v>23</v>
      </c>
      <c r="B4" s="16">
        <f>ISR_IA!B7</f>
        <v>0</v>
      </c>
      <c r="C4" s="16"/>
    </row>
    <row r="5" spans="1:3" ht="12.75">
      <c r="A5" s="1" t="s">
        <v>36</v>
      </c>
      <c r="B5" s="16">
        <f>CONCIL!B12</f>
        <v>0</v>
      </c>
      <c r="C5" s="16"/>
    </row>
    <row r="6" spans="1:3" ht="12.75">
      <c r="A6" s="1" t="s">
        <v>24</v>
      </c>
      <c r="B6" s="17">
        <v>0</v>
      </c>
      <c r="C6" s="16"/>
    </row>
    <row r="7" spans="1:3" ht="12.75">
      <c r="A7" s="1" t="s">
        <v>37</v>
      </c>
      <c r="B7" s="18">
        <v>0</v>
      </c>
      <c r="C7" s="16"/>
    </row>
    <row r="8" spans="1:3" ht="12.75">
      <c r="A8" s="1" t="s">
        <v>25</v>
      </c>
      <c r="B8" s="16"/>
      <c r="C8" s="16">
        <f>B4-B5-B6+B7</f>
        <v>0</v>
      </c>
    </row>
    <row r="9" spans="2:3" ht="12.75">
      <c r="B9" s="16"/>
      <c r="C9" s="16"/>
    </row>
    <row r="10" spans="1:3" ht="12.75">
      <c r="A10" t="s">
        <v>26</v>
      </c>
      <c r="B10" s="16">
        <f>ISR_IA!B8</f>
        <v>0</v>
      </c>
      <c r="C10" s="16"/>
    </row>
    <row r="11" spans="1:3" ht="12.75">
      <c r="A11" t="s">
        <v>27</v>
      </c>
      <c r="B11" s="16">
        <f>CONCIL!D14</f>
        <v>0</v>
      </c>
      <c r="C11" s="16"/>
    </row>
    <row r="12" spans="1:3" ht="12.75">
      <c r="A12" s="1" t="s">
        <v>39</v>
      </c>
      <c r="B12" s="16">
        <f>CONCIL!D15</f>
        <v>0</v>
      </c>
      <c r="C12" s="16"/>
    </row>
    <row r="13" spans="1:3" ht="12.75">
      <c r="A13" s="1" t="s">
        <v>38</v>
      </c>
      <c r="B13" s="16">
        <f>CONCIL!D8</f>
        <v>0</v>
      </c>
      <c r="C13" s="16"/>
    </row>
    <row r="14" spans="1:3" ht="12.75">
      <c r="A14" t="s">
        <v>28</v>
      </c>
      <c r="B14" s="16">
        <f>CONCIL!B21</f>
        <v>0</v>
      </c>
      <c r="C14" s="16"/>
    </row>
    <row r="15" spans="1:3" ht="12.75">
      <c r="A15" s="1" t="s">
        <v>29</v>
      </c>
      <c r="B15" s="16"/>
      <c r="C15" s="18">
        <f>B10-B11-B12-B13+B14</f>
        <v>0</v>
      </c>
    </row>
    <row r="16" spans="2:3" ht="12.75">
      <c r="B16" s="16"/>
      <c r="C16" s="16"/>
    </row>
    <row r="17" spans="1:3" ht="12.75">
      <c r="A17" s="1" t="s">
        <v>30</v>
      </c>
      <c r="B17" s="16"/>
      <c r="C17" s="18">
        <f>IF(C8&gt;C15,C8-C15,0)</f>
        <v>0</v>
      </c>
    </row>
    <row r="18" spans="1:3" ht="13.5" thickBot="1">
      <c r="A18" t="s">
        <v>31</v>
      </c>
      <c r="B18" s="16"/>
      <c r="C18" s="21">
        <f>ROUND(C17*0.1,0)</f>
        <v>0</v>
      </c>
    </row>
    <row r="19" ht="13.5" thickTop="1"/>
  </sheetData>
  <printOptions/>
  <pageMargins left="0.75" right="0.75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C13"/>
  <sheetViews>
    <sheetView workbookViewId="0" topLeftCell="A1">
      <selection activeCell="A1" sqref="A1"/>
    </sheetView>
  </sheetViews>
  <sheetFormatPr defaultColWidth="12" defaultRowHeight="12.75"/>
  <cols>
    <col min="1" max="1" width="47.5" style="0" customWidth="1"/>
    <col min="2" max="3" width="12.83203125" style="0" customWidth="1"/>
    <col min="4" max="16384" width="9.33203125" style="0" customWidth="1"/>
  </cols>
  <sheetData>
    <row r="1" spans="1:3" ht="12.75">
      <c r="A1" s="6" t="str">
        <f>CIFRAS!A1</f>
        <v>EMPRESA</v>
      </c>
      <c r="B1" s="3"/>
      <c r="C1" s="3"/>
    </row>
    <row r="2" spans="1:3" ht="12.75">
      <c r="A2" s="6" t="s">
        <v>251</v>
      </c>
      <c r="B2" s="3"/>
      <c r="C2" s="3"/>
    </row>
    <row r="3" spans="1:3" ht="12.75">
      <c r="A3" s="6" t="s">
        <v>32</v>
      </c>
      <c r="B3" s="3"/>
      <c r="C3" s="3"/>
    </row>
    <row r="5" spans="1:2" ht="12.75">
      <c r="A5" s="1" t="s">
        <v>33</v>
      </c>
      <c r="B5">
        <f>ISR_IA!B11</f>
        <v>0</v>
      </c>
    </row>
    <row r="6" spans="1:2" ht="12.75">
      <c r="A6" s="1" t="s">
        <v>40</v>
      </c>
      <c r="B6" s="19">
        <f>CONCIL!D15</f>
        <v>0</v>
      </c>
    </row>
    <row r="7" spans="1:3" ht="12.75">
      <c r="A7" s="1" t="s">
        <v>34</v>
      </c>
      <c r="C7">
        <f>B5+B6</f>
        <v>0</v>
      </c>
    </row>
    <row r="8" ht="12.75">
      <c r="A8" s="1"/>
    </row>
    <row r="9" spans="1:2" ht="12.75">
      <c r="A9" t="s">
        <v>23</v>
      </c>
      <c r="B9">
        <f>ISR_IA!B7</f>
        <v>0</v>
      </c>
    </row>
    <row r="10" spans="1:2" ht="12.75">
      <c r="A10" s="1" t="s">
        <v>36</v>
      </c>
      <c r="B10" s="22">
        <f>CONCIL!B12</f>
        <v>0</v>
      </c>
    </row>
    <row r="11" spans="1:3" ht="12.75">
      <c r="A11" s="1" t="s">
        <v>35</v>
      </c>
      <c r="C11" s="19">
        <f>B9-B10</f>
        <v>0</v>
      </c>
    </row>
    <row r="12" ht="12.75">
      <c r="A12" s="1"/>
    </row>
    <row r="13" spans="1:3" ht="12.75">
      <c r="A13" s="9" t="s">
        <v>32</v>
      </c>
      <c r="B13" s="9"/>
      <c r="C13" s="20">
        <f>IF(C7&gt;0,INT(C7/C11*10000)/10000,0)</f>
        <v>0</v>
      </c>
    </row>
  </sheetData>
  <printOptions/>
  <pageMargins left="0.75" right="0.75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6" t="str">
        <f>CIFRAS!A1</f>
        <v>EMPRESA</v>
      </c>
      <c r="B1" s="3"/>
      <c r="C1" s="3"/>
    </row>
    <row r="5" spans="1:2" ht="12.75">
      <c r="A5" s="6" t="s">
        <v>105</v>
      </c>
      <c r="B5" s="3"/>
    </row>
    <row r="6" ht="12.75">
      <c r="A6" s="13" t="s">
        <v>106</v>
      </c>
    </row>
    <row r="7" ht="12.75">
      <c r="A7" s="2" t="s">
        <v>107</v>
      </c>
    </row>
    <row r="8" ht="12.75">
      <c r="A8" s="13" t="s">
        <v>108</v>
      </c>
    </row>
    <row r="9" ht="12.75">
      <c r="A9" t="s">
        <v>109</v>
      </c>
    </row>
    <row r="10" ht="12.75">
      <c r="A10" t="s">
        <v>110</v>
      </c>
    </row>
    <row r="11" ht="12.75">
      <c r="A11" s="13" t="s">
        <v>111</v>
      </c>
    </row>
    <row r="12" ht="12.75">
      <c r="A12" t="s">
        <v>112</v>
      </c>
    </row>
    <row r="13" ht="12.75">
      <c r="A13" s="2" t="s">
        <v>113</v>
      </c>
    </row>
    <row r="14" ht="12.75">
      <c r="A14" t="s">
        <v>114</v>
      </c>
    </row>
    <row r="15" ht="12.75">
      <c r="A15" s="2" t="s">
        <v>115</v>
      </c>
    </row>
    <row r="16" ht="12.75">
      <c r="A16" t="s">
        <v>116</v>
      </c>
    </row>
    <row r="17" spans="1:2" ht="12.75">
      <c r="A17" s="2" t="s">
        <v>117</v>
      </c>
      <c r="B17">
        <f>B13-B14-B15-B16</f>
        <v>0</v>
      </c>
    </row>
    <row r="18" spans="1:2" ht="12.75">
      <c r="A18" t="s">
        <v>118</v>
      </c>
      <c r="B18" s="26">
        <v>0.25</v>
      </c>
    </row>
    <row r="19" spans="1:2" ht="12.75">
      <c r="A19" s="2" t="s">
        <v>119</v>
      </c>
      <c r="B19">
        <f>ROUND(B17*B18,0)</f>
        <v>0</v>
      </c>
    </row>
    <row r="20" ht="12.75">
      <c r="A20" s="9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 Salazar</cp:lastModifiedBy>
  <cp:lastPrinted>2006-03-21T19:27:31Z</cp:lastPrinted>
  <dcterms:created xsi:type="dcterms:W3CDTF">2003-02-17T18:20:37Z</dcterms:created>
  <dcterms:modified xsi:type="dcterms:W3CDTF">2006-03-21T19:39:03Z</dcterms:modified>
  <cp:category/>
  <cp:version/>
  <cp:contentType/>
  <cp:contentStatus/>
</cp:coreProperties>
</file>