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DED" sheetId="5" r:id="rId5"/>
    <sheet name="BALANCE" sheetId="6" r:id="rId6"/>
    <sheet name="ISR" sheetId="7" r:id="rId7"/>
    <sheet name="PTU" sheetId="8" r:id="rId8"/>
    <sheet name="Fluef" sheetId="9" r:id="rId9"/>
  </sheets>
  <definedNames>
    <definedName name="_xlnm.Print_Area" localSheetId="5">'BALANCE'!$A$1:$D$66</definedName>
    <definedName name="_xlnm.Print_Area" localSheetId="0">'CIFRAS'!$A$1:$E$29</definedName>
    <definedName name="_xlnm.Print_Area" localSheetId="3">'CONCIL'!$A$1:$D$28</definedName>
    <definedName name="_xlnm.Print_Area" localSheetId="4">'DED'!$A$1:$D$19</definedName>
    <definedName name="_xlnm.Print_Area" localSheetId="2">'E-RES'!$A$1:$D$53</definedName>
    <definedName name="_xlnm.Print_Area" localSheetId="6">'ISR'!$A$1:$D$18</definedName>
  </definedNames>
  <calcPr fullCalcOnLoad="1"/>
</workbook>
</file>

<file path=xl/sharedStrings.xml><?xml version="1.0" encoding="utf-8"?>
<sst xmlns="http://schemas.openxmlformats.org/spreadsheetml/2006/main" count="282" uniqueCount="249">
  <si>
    <t>b. PTU no cobrada en el ejercicio anterior</t>
  </si>
  <si>
    <t>i. Saldo actualizado de la cuenta de utilidad fiscal neta</t>
  </si>
  <si>
    <t>k. Saldo actualizado de la cuenta de capital de aportación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</si>
  <si>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</si>
  <si>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</si>
  <si>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</si>
  <si>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</si>
  <si>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</si>
  <si>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</si>
  <si>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</si>
  <si>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</si>
  <si>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</si>
  <si>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</si>
  <si>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</si>
  <si>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</si>
  <si>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Utilidad fiscal del ejercicio</t>
  </si>
  <si>
    <t>DATOS DE LA EMPRESA</t>
  </si>
  <si>
    <t>Pagos provisionales efectuados</t>
  </si>
  <si>
    <t>Impuesto a cargo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</si>
  <si>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</si>
  <si>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</si>
  <si>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</si>
  <si>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</si>
  <si>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</si>
  <si>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DATOS DEL REPRESENTANTE LEGAL</t>
  </si>
  <si>
    <t>E. ESTADO DE RESULTADOS</t>
  </si>
  <si>
    <t>F. CONCILIACIÓN ENTRE EL RESULTADO CONTABLE Y EL FISCAL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</si>
  <si>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</si>
  <si>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</si>
  <si>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</si>
  <si>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</si>
  <si>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</si>
  <si>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</si>
  <si>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</si>
  <si>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</si>
  <si>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</si>
  <si>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</si>
  <si>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</si>
  <si>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</si>
  <si>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</si>
  <si>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</si>
  <si>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</si>
  <si>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</si>
  <si>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</si>
  <si>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</si>
  <si>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</si>
  <si>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</si>
  <si>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</si>
  <si>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</si>
  <si>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</si>
  <si>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</si>
  <si>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</si>
  <si>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</si>
  <si>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</si>
  <si>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</si>
  <si>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</si>
  <si>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</si>
  <si>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</si>
  <si>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</si>
  <si>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</si>
  <si>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</si>
  <si>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</si>
  <si>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</si>
  <si>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</si>
  <si>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</si>
  <si>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</si>
  <si>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</si>
  <si>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</si>
  <si>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enajenación de terrenos y A.F.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</si>
  <si>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</si>
  <si>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</si>
  <si>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</si>
  <si>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</si>
  <si>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</si>
  <si>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</si>
  <si>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</si>
  <si>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</si>
  <si>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</si>
  <si>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</si>
  <si>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</si>
  <si>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</si>
  <si>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Mano de obra directa</t>
  </si>
  <si>
    <t>Deducción de inversiones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</si>
  <si>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</si>
  <si>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</si>
  <si>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</si>
  <si>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</si>
  <si>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</si>
  <si>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</si>
  <si>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</si>
  <si>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</si>
  <si>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</si>
  <si>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en participación subsidiaria</t>
  </si>
  <si>
    <t>Otros ingresos contables no fiscales</t>
  </si>
  <si>
    <t>Utilidad o pérdida fiscal</t>
  </si>
  <si>
    <t>Uso o goce temporal de bienes pagados a P.F.</t>
  </si>
  <si>
    <t>Pérdida por créditos incobrables</t>
  </si>
  <si>
    <t>Viáticos y gastos de viaje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</si>
  <si>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</si>
  <si>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</si>
  <si>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</si>
  <si>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</si>
  <si>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</si>
  <si>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</si>
  <si>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Cargos y gastos diferidos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</si>
  <si>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</si>
  <si>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</si>
  <si>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</si>
  <si>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</si>
  <si>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</si>
  <si>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</si>
  <si>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</si>
  <si>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</si>
  <si>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</si>
  <si>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</si>
  <si>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</si>
  <si>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</si>
  <si>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</si>
  <si>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</si>
  <si>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</si>
  <si>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</si>
  <si>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</si>
  <si>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</si>
  <si>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</si>
  <si>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</si>
  <si>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</si>
  <si>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</si>
  <si>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</si>
  <si>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</si>
  <si>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</si>
  <si>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</si>
  <si>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</si>
  <si>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</si>
  <si>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</si>
  <si>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Otras cantidades a cargo</t>
  </si>
  <si>
    <t>Otras cantidades a favor</t>
  </si>
  <si>
    <t>NOMBRE DE LA EMPRESA</t>
  </si>
  <si>
    <t>Diversos estímulos</t>
  </si>
  <si>
    <t>Equipo de cómputo</t>
  </si>
  <si>
    <t>Gastos, cargos diferidos y erog. en per. preop.</t>
  </si>
  <si>
    <t>Terrenos (costo de adquisición)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</si>
  <si>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</si>
  <si>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</si>
  <si>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</si>
  <si>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</si>
  <si>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</si>
  <si>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</si>
  <si>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PTU del ejercicio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</si>
  <si>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</si>
  <si>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</si>
  <si>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</si>
  <si>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</si>
  <si>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</si>
  <si>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</si>
  <si>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</si>
  <si>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</si>
  <si>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</si>
  <si>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</si>
  <si>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</si>
  <si>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</si>
  <si>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</si>
  <si>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</si>
  <si>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</si>
  <si>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</si>
  <si>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</si>
  <si>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</si>
  <si>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</si>
  <si>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</si>
  <si>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</si>
  <si>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</si>
  <si>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</si>
  <si>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Efectos de reexpresión favorables excepto repomo</t>
  </si>
  <si>
    <t>Efectos de reexpresión desfavorables excepto repomo</t>
  </si>
  <si>
    <t>Inversiones en acciones nacionales</t>
  </si>
  <si>
    <t>Inversiones en acciones del extranjero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</si>
  <si>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</si>
  <si>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</si>
  <si>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</si>
  <si>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</si>
  <si>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IDE pendiente de aplicar del ejercicio</t>
  </si>
  <si>
    <t>R.F.C.</t>
  </si>
  <si>
    <t>Deducciones autorizadas</t>
  </si>
  <si>
    <t>Total deducciones autorizadas</t>
  </si>
  <si>
    <t>Pagos de nómina no deducibles por haber sido exentos para el trabajador</t>
  </si>
  <si>
    <t>Base de la Participación de los Trabajadores en las Utilidades de las empresas</t>
  </si>
  <si>
    <t>Porcentaje de utilidades que debe repartirse entre los trabajadores</t>
  </si>
  <si>
    <t>Deducciones adicionales</t>
  </si>
  <si>
    <t>Impuesto acreditable por depósitos en efectivo</t>
  </si>
  <si>
    <t>ISR y PTU</t>
  </si>
  <si>
    <t>Artículo 9 últimos 2 párrafos de la LISR*</t>
  </si>
  <si>
    <t>*Y tercer párrafo de la fracción XXXIV del artículo noveno "Disposiciones transitorias de la Ley del Impuesto sobre la Renta"</t>
  </si>
  <si>
    <t>G. DEDUCCIONES AUTORIZADAS</t>
  </si>
  <si>
    <t>Inventario acumulable</t>
  </si>
  <si>
    <t>Estímulo fiscal por deducción inmediata de inv.</t>
  </si>
  <si>
    <t>Equipo de transporte Bicicletas</t>
  </si>
  <si>
    <t>Contribuciones pagadas exc.ISR, IVA, IEPS ni 2%</t>
  </si>
  <si>
    <t>Aportaciones SAR (retiro)</t>
  </si>
  <si>
    <t>Aportaciones cesantía y vejez</t>
  </si>
  <si>
    <t>Aportaciones INFONAVIT</t>
  </si>
  <si>
    <t>Intereses</t>
  </si>
  <si>
    <t>2% sobre nóminas</t>
  </si>
  <si>
    <t>TOTAL</t>
  </si>
  <si>
    <t>Gastos generales (completar el 100% de las deducs.)</t>
  </si>
  <si>
    <t>Retiros de socios (sociedades civiles)</t>
  </si>
  <si>
    <t>D. INVERSIONES (QUE NO SON PARTE DEL COSTO)</t>
  </si>
  <si>
    <t>Mano de obra*</t>
  </si>
  <si>
    <t>* Cuando hay mano de obra en costo de servicios o de producción, la aplicación lo separa de las deducciones de nómina y lo aplica al costo automáticamente</t>
  </si>
  <si>
    <t>Costo de lo vendido fiscal*</t>
  </si>
  <si>
    <t>* En el costo de ventas fiscal se incluye la depreciación fiscal y se quita la depreciación contable relacionadas al costo</t>
  </si>
  <si>
    <t>Gastos indirectos de fabricación*</t>
  </si>
  <si>
    <t>*Sin depreciación contable / con deducción fiscal de inversiones</t>
  </si>
  <si>
    <t>Sueldos, salarios y asimilados sin mano de obra</t>
  </si>
  <si>
    <t>Cuotas al IMSS (de éstos exceptuar lo que va al costo)</t>
  </si>
  <si>
    <t>FLUJO DE EFECTIVO</t>
  </si>
  <si>
    <t>CONCEPTO</t>
  </si>
  <si>
    <t>Pagos de clientes</t>
  </si>
  <si>
    <t>Pago a proveedores</t>
  </si>
  <si>
    <t>Pagos a empleados y otros proveedores (+ y -)</t>
  </si>
  <si>
    <t>Préstamos</t>
  </si>
  <si>
    <t>Saldo inicial bancos</t>
  </si>
  <si>
    <t>&lt;--- Fórmulas</t>
  </si>
  <si>
    <t>(capturar las cifras con su signo menos cuando resten)</t>
  </si>
  <si>
    <t>Saldo final bancos (debe ser igual al declarado)</t>
  </si>
  <si>
    <t>Declarado ---&gt;</t>
  </si>
  <si>
    <t>Saldo final de clientes (sin IVA)</t>
  </si>
  <si>
    <t>Saldo inicial de clientes (excepto inicial 2022) sin IVA</t>
  </si>
  <si>
    <t>Parte no deducible prestaciones exentas (aun cuando son obligatorias por la LFT -aspecto de inequidad)</t>
  </si>
  <si>
    <t>Cálculo de la PTU del ejercicio fiscal 2022</t>
  </si>
  <si>
    <t>2021 no relacionadas</t>
  </si>
  <si>
    <t>2021 relacionadas</t>
  </si>
  <si>
    <t>1 Combustible y lubricantes</t>
  </si>
  <si>
    <t>5 Papelería y útiles de oficina</t>
  </si>
  <si>
    <t>4 Libros, periódicos, revistas</t>
  </si>
  <si>
    <t>2 Seguros y fianzas</t>
  </si>
  <si>
    <t>6 Mantenimiento</t>
  </si>
  <si>
    <t>3 Renta de automóviles</t>
  </si>
  <si>
    <t>Para captura de la declaración anual del Régimen Simplificado de Confianza (en proceso)</t>
  </si>
  <si>
    <t>NO OLVIDEN QUITAR (NO AQUÍ, SINO EN LA DETERMINACIÓN MENSUAL) DE LOS INGRESOS EL SALDO INICIAL DE CLIENTES (SIN IVA) PORQUE YA PAGÓ ISR EN 2021</t>
  </si>
  <si>
    <t>Clientes</t>
  </si>
  <si>
    <t>Deudores diversos</t>
  </si>
  <si>
    <t>Proveedores</t>
  </si>
  <si>
    <t>Acreedores diversos</t>
  </si>
  <si>
    <t>Menos: Depreciación acumulada</t>
  </si>
  <si>
    <t>Menos: Amortización acumulada</t>
  </si>
  <si>
    <t>Contribuciones por pagar impuestos retenidos</t>
  </si>
  <si>
    <t>Contribuciones por pagar impuestos trasladados cobrados</t>
  </si>
  <si>
    <t>Contribuciones por pagar impuestos trasladados por cobrar</t>
  </si>
  <si>
    <t>Contribuciones por pagar impuestos por pagar</t>
  </si>
  <si>
    <t>Contribuciones por pagar PTU por pagar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</si>
</sst>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7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37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173" fontId="0" fillId="3" borderId="0" xfId="0" applyFill="1" applyAlignment="1">
      <alignment/>
    </xf>
    <xf numFmtId="173" fontId="4" fillId="0" borderId="0" xfId="0" applyFont="1" applyAlignment="1" quotePrefix="1">
      <alignment horizontal="left"/>
    </xf>
    <xf numFmtId="173" fontId="0" fillId="0" borderId="0" xfId="0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  <xf numFmtId="173" fontId="0" fillId="0" borderId="0" xfId="0" applyFill="1" applyBorder="1" applyAlignment="1">
      <alignment/>
    </xf>
    <xf numFmtId="37" fontId="0" fillId="4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136</v>
      </c>
      <c r="B1" s="3"/>
      <c r="C1" s="3"/>
    </row>
    <row r="2" ht="12.75">
      <c r="A2" t="s">
        <v>236</v>
      </c>
    </row>
    <row r="5" spans="1:2" ht="12.75">
      <c r="A5" s="5" t="s">
        <v>22</v>
      </c>
      <c r="B5" s="3"/>
    </row>
    <row r="6" spans="1:2" ht="12.75">
      <c r="A6" s="1" t="s">
        <v>10</v>
      </c>
      <c r="B6">
        <f>PTU!B12</f>
        <v>0</v>
      </c>
    </row>
    <row r="7" ht="12.75">
      <c r="A7" t="s">
        <v>0</v>
      </c>
    </row>
    <row r="10" spans="1:2" ht="12.75">
      <c r="A10" s="5" t="s">
        <v>23</v>
      </c>
      <c r="B10" s="3"/>
    </row>
    <row r="11" ht="12.75">
      <c r="A11" s="1" t="s">
        <v>11</v>
      </c>
    </row>
    <row r="12" ht="12.75">
      <c r="A12" s="1" t="s">
        <v>12</v>
      </c>
    </row>
    <row r="13" ht="12.75">
      <c r="A13" t="s">
        <v>1</v>
      </c>
    </row>
    <row r="14" ht="12.75">
      <c r="A14" t="s">
        <v>2</v>
      </c>
    </row>
    <row r="17" spans="1:5" ht="12.75">
      <c r="A17" s="5" t="s">
        <v>16</v>
      </c>
      <c r="B17" s="3"/>
      <c r="C17" s="3"/>
      <c r="D17" s="3"/>
      <c r="E17" s="3"/>
    </row>
    <row r="18" spans="1:5" ht="12.75">
      <c r="A18" t="s">
        <v>19</v>
      </c>
      <c r="B18" s="26"/>
      <c r="C18" s="26"/>
      <c r="D18" s="26"/>
      <c r="E18" s="26"/>
    </row>
    <row r="19" spans="1:5" ht="12.75">
      <c r="A19" t="s">
        <v>180</v>
      </c>
      <c r="B19" s="26"/>
      <c r="C19" s="26"/>
      <c r="D19" s="26"/>
      <c r="E19" s="26"/>
    </row>
    <row r="20" spans="1:5" ht="12.75">
      <c r="A20" s="1" t="s">
        <v>29</v>
      </c>
      <c r="B20" s="29"/>
      <c r="C20" s="29"/>
      <c r="D20" s="29"/>
      <c r="E20" s="29"/>
    </row>
    <row r="21" spans="1:5" ht="12.75">
      <c r="A21" t="s">
        <v>20</v>
      </c>
      <c r="B21" s="27"/>
      <c r="C21" s="28"/>
      <c r="D21" s="26"/>
      <c r="E21" s="26"/>
    </row>
    <row r="22" spans="1:5" ht="12.75">
      <c r="A22" t="s">
        <v>21</v>
      </c>
      <c r="B22" s="27"/>
      <c r="C22" s="28"/>
      <c r="D22" s="26"/>
      <c r="E22" s="26"/>
    </row>
    <row r="23" spans="1:5" ht="12.75">
      <c r="A23" t="s">
        <v>31</v>
      </c>
      <c r="B23" s="29"/>
      <c r="C23" s="29"/>
      <c r="D23" s="29"/>
      <c r="E23" s="29"/>
    </row>
    <row r="26" spans="1:5" ht="12.75">
      <c r="A26" s="5" t="s">
        <v>24</v>
      </c>
      <c r="B26" s="3"/>
      <c r="C26" s="3"/>
      <c r="D26" s="3"/>
      <c r="E26" s="3"/>
    </row>
    <row r="27" spans="1:5" ht="12.75">
      <c r="A27" s="1" t="s">
        <v>3</v>
      </c>
      <c r="B27" s="26"/>
      <c r="C27" s="26"/>
      <c r="D27" s="26"/>
      <c r="E27" s="26"/>
    </row>
    <row r="28" spans="1:5" ht="12.75">
      <c r="A28" s="2" t="s">
        <v>30</v>
      </c>
      <c r="B28" s="26"/>
      <c r="C28" s="26"/>
      <c r="D28" s="26"/>
      <c r="E28" s="26"/>
    </row>
    <row r="29" spans="1:5" ht="12.75">
      <c r="A29" s="1" t="s">
        <v>4</v>
      </c>
      <c r="B29" s="26"/>
      <c r="C29" s="26"/>
      <c r="D29" s="26"/>
      <c r="E29" s="26"/>
    </row>
  </sheetData>
  <mergeCells count="9">
    <mergeCell ref="B18:E18"/>
    <mergeCell ref="B19:E19"/>
    <mergeCell ref="B20:E20"/>
    <mergeCell ref="B21:E21"/>
    <mergeCell ref="B27:E27"/>
    <mergeCell ref="B29:E29"/>
    <mergeCell ref="B28:E28"/>
    <mergeCell ref="B22:E22"/>
    <mergeCell ref="B23:E23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9" sqref="B19"/>
    </sheetView>
  </sheetViews>
  <sheetFormatPr defaultColWidth="11.83203125" defaultRowHeight="12.75"/>
  <cols>
    <col min="1" max="1" width="43.16015625" style="0" customWidth="1"/>
    <col min="2" max="3" width="12.83203125" style="0" customWidth="1"/>
  </cols>
  <sheetData>
    <row r="1" spans="1:2" ht="12.75">
      <c r="A1" s="5" t="str">
        <f>CIFRAS!A1</f>
        <v>NOMBRE DE LA EMPRESA</v>
      </c>
      <c r="B1" s="3"/>
    </row>
    <row r="5" spans="1:2" ht="12.75">
      <c r="A5" s="5" t="s">
        <v>204</v>
      </c>
      <c r="B5" s="5"/>
    </row>
    <row r="6" spans="1:2" ht="12.75">
      <c r="A6" s="5"/>
      <c r="B6" s="5"/>
    </row>
    <row r="7" spans="1:2" ht="25.5">
      <c r="A7" s="8" t="s">
        <v>8</v>
      </c>
      <c r="B7" s="9" t="s">
        <v>9</v>
      </c>
    </row>
    <row r="8" ht="12.75">
      <c r="A8" s="2" t="s">
        <v>33</v>
      </c>
    </row>
    <row r="9" ht="12.75">
      <c r="A9" s="2" t="s">
        <v>34</v>
      </c>
    </row>
    <row r="10" ht="12.75">
      <c r="A10" s="2" t="s">
        <v>35</v>
      </c>
    </row>
    <row r="11" ht="12.75">
      <c r="A11" s="2" t="s">
        <v>138</v>
      </c>
    </row>
    <row r="12" ht="12.75">
      <c r="A12" s="1" t="s">
        <v>102</v>
      </c>
    </row>
    <row r="13" ht="12.75">
      <c r="A13" s="1" t="s">
        <v>194</v>
      </c>
    </row>
    <row r="14" ht="12.75">
      <c r="A14" s="2" t="s">
        <v>36</v>
      </c>
    </row>
    <row r="15" ht="12.75">
      <c r="A15" s="1" t="s">
        <v>139</v>
      </c>
    </row>
    <row r="16" ht="12.75">
      <c r="A16" s="2" t="s">
        <v>37</v>
      </c>
    </row>
    <row r="17" ht="12.75">
      <c r="A17" s="1" t="s">
        <v>140</v>
      </c>
    </row>
    <row r="18" ht="12.75">
      <c r="A18" s="2" t="s">
        <v>38</v>
      </c>
    </row>
    <row r="19" spans="1:2" ht="12.75">
      <c r="A19" s="2" t="s">
        <v>39</v>
      </c>
      <c r="B19">
        <f>SUM(B8:B18)</f>
        <v>0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A1" sqref="A1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25</v>
      </c>
      <c r="B5" s="3"/>
      <c r="C5" s="3"/>
      <c r="D5" s="3"/>
      <c r="E5" s="3"/>
      <c r="F5" s="3"/>
    </row>
    <row r="7" spans="2:6" ht="25.5">
      <c r="B7" s="17" t="s">
        <v>148</v>
      </c>
      <c r="C7" s="17" t="s">
        <v>149</v>
      </c>
      <c r="D7" s="17" t="s">
        <v>39</v>
      </c>
      <c r="F7" s="17">
        <v>2021</v>
      </c>
    </row>
    <row r="8" spans="1:6" ht="12.75">
      <c r="A8" s="2" t="s">
        <v>40</v>
      </c>
      <c r="B8" s="18"/>
      <c r="C8" s="18"/>
      <c r="D8" s="10">
        <f>B8+C8</f>
        <v>0</v>
      </c>
      <c r="F8" s="18"/>
    </row>
    <row r="9" spans="1:6" ht="12.75">
      <c r="A9" s="2" t="s">
        <v>41</v>
      </c>
      <c r="B9" s="18"/>
      <c r="C9" s="18"/>
      <c r="D9" s="10">
        <f>B9+C9</f>
        <v>0</v>
      </c>
      <c r="F9" s="18"/>
    </row>
    <row r="10" spans="1:6" ht="12.75">
      <c r="A10" s="2" t="s">
        <v>42</v>
      </c>
      <c r="B10" s="18"/>
      <c r="C10" s="18"/>
      <c r="D10" s="10">
        <f>B10+C10</f>
        <v>0</v>
      </c>
      <c r="F10" s="18"/>
    </row>
    <row r="11" spans="1:6" ht="12.75">
      <c r="A11" s="2" t="s">
        <v>43</v>
      </c>
      <c r="B11" s="18"/>
      <c r="C11" s="18"/>
      <c r="D11" s="10">
        <f>B11+C11</f>
        <v>0</v>
      </c>
      <c r="F11" s="18"/>
    </row>
    <row r="12" spans="1:6" ht="12.75">
      <c r="A12" s="11" t="s">
        <v>44</v>
      </c>
      <c r="B12" s="13"/>
      <c r="C12" s="13"/>
      <c r="D12" s="13">
        <f>D8+D9-D10-D11</f>
        <v>0</v>
      </c>
      <c r="F12" s="13">
        <f>F8+F9-F10-F11</f>
        <v>0</v>
      </c>
    </row>
    <row r="13" spans="1:6" ht="12.75">
      <c r="A13" s="2" t="s">
        <v>45</v>
      </c>
      <c r="B13" s="10"/>
      <c r="C13" s="10"/>
      <c r="D13" s="18"/>
      <c r="F13" s="18"/>
    </row>
    <row r="14" spans="1:6" ht="12.75">
      <c r="A14" s="2" t="s">
        <v>46</v>
      </c>
      <c r="B14" s="18"/>
      <c r="C14" s="18"/>
      <c r="D14" s="10">
        <f>B14+C14</f>
        <v>0</v>
      </c>
      <c r="F14" s="18"/>
    </row>
    <row r="15" spans="1:6" ht="12.75">
      <c r="A15" s="2" t="s">
        <v>47</v>
      </c>
      <c r="B15" s="18"/>
      <c r="C15" s="18"/>
      <c r="D15" s="10">
        <f>B15+C15</f>
        <v>0</v>
      </c>
      <c r="F15" s="18"/>
    </row>
    <row r="16" spans="1:6" ht="12.75">
      <c r="A16" s="2" t="s">
        <v>48</v>
      </c>
      <c r="B16" s="10"/>
      <c r="C16" s="10"/>
      <c r="D16" s="18"/>
      <c r="F16" s="18"/>
    </row>
    <row r="17" spans="1:6" ht="12.75">
      <c r="A17" s="11" t="s">
        <v>49</v>
      </c>
      <c r="B17" s="13"/>
      <c r="C17" s="13"/>
      <c r="D17" s="13">
        <f>D13+D14+D15-D16</f>
        <v>0</v>
      </c>
      <c r="F17" s="13">
        <f>F13+F14+F15-F16</f>
        <v>0</v>
      </c>
    </row>
    <row r="18" spans="1:6" ht="12.75">
      <c r="A18" s="1" t="s">
        <v>205</v>
      </c>
      <c r="B18" s="18"/>
      <c r="C18" s="18"/>
      <c r="D18" s="10">
        <f>B18+C18</f>
        <v>0</v>
      </c>
      <c r="F18" s="18"/>
    </row>
    <row r="19" spans="1:6" ht="12.75">
      <c r="A19" s="2" t="s">
        <v>51</v>
      </c>
      <c r="B19" s="18"/>
      <c r="C19" s="18"/>
      <c r="D19" s="10">
        <f>B19+C19</f>
        <v>0</v>
      </c>
      <c r="F19" s="18"/>
    </row>
    <row r="20" spans="1:6" ht="12.75">
      <c r="A20" s="2" t="s">
        <v>52</v>
      </c>
      <c r="B20" s="18"/>
      <c r="C20" s="18"/>
      <c r="D20" s="10">
        <f>B20+C20</f>
        <v>0</v>
      </c>
      <c r="F20" s="18"/>
    </row>
    <row r="21" spans="1:6" ht="12.75">
      <c r="A21" s="11" t="s">
        <v>53</v>
      </c>
      <c r="B21" s="13"/>
      <c r="C21" s="13"/>
      <c r="D21" s="13">
        <f>D17+D18+D19+D20</f>
        <v>0</v>
      </c>
      <c r="F21" s="13">
        <f>F17+F18+F19+F20</f>
        <v>0</v>
      </c>
    </row>
    <row r="22" spans="1:6" ht="12.75">
      <c r="A22" s="11" t="s">
        <v>54</v>
      </c>
      <c r="B22" s="13"/>
      <c r="C22" s="13"/>
      <c r="D22" s="13">
        <f>D12-D21</f>
        <v>0</v>
      </c>
      <c r="F22" s="13">
        <f>F12-F21</f>
        <v>0</v>
      </c>
    </row>
    <row r="23" spans="1:6" ht="12.75">
      <c r="A23" s="2" t="s">
        <v>55</v>
      </c>
      <c r="B23" s="18"/>
      <c r="C23" s="18"/>
      <c r="D23" s="10">
        <f>B23+C23</f>
        <v>0</v>
      </c>
      <c r="F23" s="18"/>
    </row>
    <row r="24" spans="1:6" ht="12.75">
      <c r="A24" s="11" t="s">
        <v>56</v>
      </c>
      <c r="B24" s="13"/>
      <c r="C24" s="13"/>
      <c r="D24" s="13">
        <f>D22-D23</f>
        <v>0</v>
      </c>
      <c r="F24" s="13">
        <f>F22-F23</f>
        <v>0</v>
      </c>
    </row>
    <row r="25" spans="1:6" ht="12.75">
      <c r="A25" s="1" t="s">
        <v>150</v>
      </c>
      <c r="B25" s="18"/>
      <c r="C25" s="18"/>
      <c r="D25" s="10">
        <f>B25+C25</f>
        <v>0</v>
      </c>
      <c r="F25" s="18"/>
    </row>
    <row r="26" spans="1:6" ht="12.75">
      <c r="A26" s="1" t="s">
        <v>151</v>
      </c>
      <c r="B26" s="18"/>
      <c r="C26" s="18"/>
      <c r="D26" s="10">
        <f>B26+C26</f>
        <v>0</v>
      </c>
      <c r="F26" s="18"/>
    </row>
    <row r="27" spans="1:6" ht="12.75">
      <c r="A27" s="2" t="s">
        <v>152</v>
      </c>
      <c r="B27" s="18"/>
      <c r="C27" s="18"/>
      <c r="D27" s="10">
        <f>B27+C27</f>
        <v>0</v>
      </c>
      <c r="F27" s="18"/>
    </row>
    <row r="28" spans="1:6" ht="12.75">
      <c r="A28" s="1" t="s">
        <v>153</v>
      </c>
      <c r="B28" s="18"/>
      <c r="C28" s="18"/>
      <c r="D28" s="10">
        <f>B28+C28</f>
        <v>0</v>
      </c>
      <c r="F28" s="18"/>
    </row>
    <row r="29" spans="1:6" ht="12.75">
      <c r="A29" s="2" t="s">
        <v>154</v>
      </c>
      <c r="B29" s="18"/>
      <c r="C29" s="18"/>
      <c r="D29" s="10">
        <f>B29+C29</f>
        <v>0</v>
      </c>
      <c r="F29" s="18"/>
    </row>
    <row r="30" spans="1:6" ht="12.75">
      <c r="A30" s="1" t="s">
        <v>155</v>
      </c>
      <c r="B30" s="18"/>
      <c r="C30" s="18"/>
      <c r="D30" s="10">
        <f>B30+C30</f>
        <v>0</v>
      </c>
      <c r="F30" s="18"/>
    </row>
    <row r="31" spans="1:6" ht="12.75">
      <c r="A31" s="1" t="s">
        <v>156</v>
      </c>
      <c r="B31" s="18"/>
      <c r="C31" s="18"/>
      <c r="D31" s="10">
        <f>B31+C31</f>
        <v>0</v>
      </c>
      <c r="F31" s="18"/>
    </row>
    <row r="32" spans="1:6" ht="12.75">
      <c r="A32" s="2" t="s">
        <v>157</v>
      </c>
      <c r="B32" s="18"/>
      <c r="C32" s="18"/>
      <c r="D32" s="10">
        <f>B32+C32</f>
        <v>0</v>
      </c>
      <c r="F32" s="18"/>
    </row>
    <row r="33" spans="1:6" ht="12.75">
      <c r="A33" s="1" t="s">
        <v>158</v>
      </c>
      <c r="B33" s="18"/>
      <c r="C33" s="18"/>
      <c r="D33" s="10">
        <f>B33+C33</f>
        <v>0</v>
      </c>
      <c r="F33" s="18"/>
    </row>
    <row r="34" spans="1:6" ht="12.75">
      <c r="A34" s="2" t="s">
        <v>159</v>
      </c>
      <c r="B34" s="18"/>
      <c r="C34" s="18"/>
      <c r="D34" s="10">
        <f>B34+C34</f>
        <v>0</v>
      </c>
      <c r="F34" s="18"/>
    </row>
    <row r="35" spans="1:6" ht="12.75">
      <c r="A35" s="1" t="s">
        <v>160</v>
      </c>
      <c r="B35" s="18"/>
      <c r="C35" s="18"/>
      <c r="D35" s="10">
        <f>B35+C35</f>
        <v>0</v>
      </c>
      <c r="F35" s="18"/>
    </row>
    <row r="36" spans="1:6" ht="12.75">
      <c r="A36" s="1" t="s">
        <v>161</v>
      </c>
      <c r="B36" s="18"/>
      <c r="C36" s="18"/>
      <c r="D36" s="10">
        <f>B36+C36</f>
        <v>0</v>
      </c>
      <c r="F36" s="18"/>
    </row>
    <row r="37" spans="1:6" ht="12.75">
      <c r="A37" s="2" t="s">
        <v>162</v>
      </c>
      <c r="B37" s="18"/>
      <c r="C37" s="18"/>
      <c r="D37" s="10">
        <f>B37+C37</f>
        <v>0</v>
      </c>
      <c r="F37" s="18"/>
    </row>
    <row r="38" spans="1:6" ht="12.75">
      <c r="A38" s="1" t="s">
        <v>163</v>
      </c>
      <c r="B38" s="18"/>
      <c r="C38" s="18"/>
      <c r="D38" s="10">
        <f>B38+C38</f>
        <v>0</v>
      </c>
      <c r="F38" s="18"/>
    </row>
    <row r="39" spans="1:6" ht="12.75">
      <c r="A39" s="14" t="s">
        <v>164</v>
      </c>
      <c r="B39" s="7"/>
      <c r="C39" s="7"/>
      <c r="D39" s="13">
        <f>SUM(D25:D29)-SUM(D30:D34)+D35-D36+SUM(D37:D38)</f>
        <v>0</v>
      </c>
      <c r="F39" s="13">
        <f>SUM(F25:F29)-SUM(F30:F34)+F35-F36+SUM(F37:F38)</f>
        <v>0</v>
      </c>
    </row>
    <row r="40" spans="1:6" ht="12.75">
      <c r="A40" t="s">
        <v>165</v>
      </c>
      <c r="D40" s="19"/>
      <c r="F40" s="19"/>
    </row>
    <row r="41" spans="1:6" ht="12.75">
      <c r="A41" s="1" t="s">
        <v>166</v>
      </c>
      <c r="D41" s="19"/>
      <c r="F41" s="19"/>
    </row>
    <row r="42" spans="1:6" ht="12.75">
      <c r="A42" s="1" t="s">
        <v>168</v>
      </c>
      <c r="D42" s="19"/>
      <c r="F42" s="19"/>
    </row>
    <row r="43" spans="1:6" ht="12.75">
      <c r="A43" s="1" t="s">
        <v>167</v>
      </c>
      <c r="D43" s="19"/>
      <c r="F43" s="19"/>
    </row>
    <row r="44" spans="1:6" ht="12.75">
      <c r="A44" s="1" t="s">
        <v>57</v>
      </c>
      <c r="D44" s="19"/>
      <c r="F44" s="19"/>
    </row>
    <row r="45" spans="1:6" ht="12.75">
      <c r="A45" s="2" t="s">
        <v>58</v>
      </c>
      <c r="D45" s="19"/>
      <c r="F45" s="19"/>
    </row>
    <row r="46" spans="1:6" ht="12.75">
      <c r="A46" s="7" t="s">
        <v>59</v>
      </c>
      <c r="B46" s="7"/>
      <c r="C46" s="7"/>
      <c r="D46" s="13">
        <f>D24+D39-SUM(D40:D41)+SUM(D42:D44)-D45</f>
        <v>0</v>
      </c>
      <c r="E46" s="12" t="s">
        <v>13</v>
      </c>
      <c r="F46" s="13">
        <f>F24+F39-SUM(F40:F41)+SUM(F42:F44)-F45</f>
        <v>0</v>
      </c>
    </row>
    <row r="47" spans="1:6" ht="12.75">
      <c r="A47" s="1" t="s">
        <v>169</v>
      </c>
      <c r="D47" s="19"/>
      <c r="E47" s="10">
        <f>ISR!B18</f>
        <v>0</v>
      </c>
      <c r="F47" s="19"/>
    </row>
    <row r="48" spans="1:6" ht="12.75">
      <c r="A48" s="1" t="s">
        <v>170</v>
      </c>
      <c r="D48" s="19"/>
      <c r="E48" s="10">
        <f>CIFRAS!B6</f>
        <v>0</v>
      </c>
      <c r="F48" s="19"/>
    </row>
    <row r="49" spans="1:6" ht="12.75">
      <c r="A49" s="1" t="s">
        <v>92</v>
      </c>
      <c r="D49" s="19"/>
      <c r="F49" s="19"/>
    </row>
    <row r="50" spans="1:6" ht="12.75">
      <c r="A50" s="1" t="s">
        <v>76</v>
      </c>
      <c r="D50" s="19"/>
      <c r="F50" s="19"/>
    </row>
    <row r="51" spans="1:6" ht="12.75">
      <c r="A51" s="1" t="s">
        <v>171</v>
      </c>
      <c r="D51" s="19"/>
      <c r="F51" s="19"/>
    </row>
    <row r="52" spans="1:6" ht="12.75">
      <c r="A52" s="1" t="s">
        <v>172</v>
      </c>
      <c r="D52" s="19"/>
      <c r="F52" s="19"/>
    </row>
    <row r="53" spans="1:6" ht="12.75">
      <c r="A53" s="11" t="s">
        <v>60</v>
      </c>
      <c r="B53" s="7"/>
      <c r="C53" s="7"/>
      <c r="D53" s="13">
        <f>D46-SUM(D47:D48)+D49-D50+D51-D52</f>
        <v>0</v>
      </c>
      <c r="F53" s="13">
        <f>F46-SUM(F47:F48)+F49-F50+F51-F52</f>
        <v>0</v>
      </c>
    </row>
    <row r="55" ht="12.75">
      <c r="A55" s="1" t="s">
        <v>206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26</v>
      </c>
      <c r="B5" s="3"/>
      <c r="C5" s="3"/>
      <c r="D5" s="3"/>
    </row>
    <row r="7" spans="1:4" ht="12.75">
      <c r="A7" s="7" t="s">
        <v>60</v>
      </c>
      <c r="B7" s="7">
        <f>'E-RES'!D53</f>
        <v>0</v>
      </c>
      <c r="C7" s="7" t="s">
        <v>78</v>
      </c>
      <c r="D7" s="7">
        <f>SUM(D8:D19)</f>
        <v>0</v>
      </c>
    </row>
    <row r="8" spans="1:3" ht="12.75">
      <c r="A8" t="s">
        <v>61</v>
      </c>
      <c r="B8">
        <f>'E-RES'!D51-'E-RES'!D52</f>
        <v>0</v>
      </c>
      <c r="C8" s="2" t="s">
        <v>79</v>
      </c>
    </row>
    <row r="9" spans="1:3" ht="12.75">
      <c r="A9" t="s">
        <v>62</v>
      </c>
      <c r="B9">
        <f>'E-RES'!D35-'E-RES'!D36</f>
        <v>0</v>
      </c>
      <c r="C9" s="2" t="s">
        <v>80</v>
      </c>
    </row>
    <row r="10" spans="1:4" ht="12.75">
      <c r="A10" s="7" t="s">
        <v>63</v>
      </c>
      <c r="B10" s="7">
        <f>B7-B8-B9</f>
        <v>0</v>
      </c>
      <c r="C10" s="1" t="s">
        <v>207</v>
      </c>
      <c r="D10">
        <f>B20</f>
        <v>0</v>
      </c>
    </row>
    <row r="11" spans="1:3" ht="12.75">
      <c r="A11" s="7" t="s">
        <v>64</v>
      </c>
      <c r="B11" s="7">
        <f>SUM(B12:B18)</f>
        <v>0</v>
      </c>
      <c r="C11" t="s">
        <v>81</v>
      </c>
    </row>
    <row r="12" spans="1:3" ht="12.75">
      <c r="A12" t="s">
        <v>65</v>
      </c>
      <c r="C12" t="s">
        <v>51</v>
      </c>
    </row>
    <row r="13" spans="1:3" ht="12.75">
      <c r="A13" t="s">
        <v>66</v>
      </c>
      <c r="C13" t="s">
        <v>52</v>
      </c>
    </row>
    <row r="14" spans="1:4" ht="12.75">
      <c r="A14" t="s">
        <v>67</v>
      </c>
      <c r="C14" t="s">
        <v>82</v>
      </c>
      <c r="D14">
        <f>DEDINV!B19</f>
        <v>0</v>
      </c>
    </row>
    <row r="15" spans="1:3" ht="12.75">
      <c r="A15" s="1" t="s">
        <v>225</v>
      </c>
      <c r="C15" t="s">
        <v>193</v>
      </c>
    </row>
    <row r="16" spans="1:3" ht="12.75">
      <c r="A16" s="2" t="s">
        <v>68</v>
      </c>
      <c r="C16" t="s">
        <v>83</v>
      </c>
    </row>
    <row r="17" spans="1:3" ht="12.75">
      <c r="A17" s="2" t="s">
        <v>192</v>
      </c>
      <c r="C17" s="2" t="s">
        <v>84</v>
      </c>
    </row>
    <row r="18" spans="1:3" ht="12.75">
      <c r="A18" t="s">
        <v>69</v>
      </c>
      <c r="C18" t="s">
        <v>85</v>
      </c>
    </row>
    <row r="19" spans="1:3" ht="12.75">
      <c r="A19" s="7" t="s">
        <v>70</v>
      </c>
      <c r="B19" s="7">
        <f>SUM(B20:B28)</f>
        <v>0</v>
      </c>
      <c r="C19" t="s">
        <v>86</v>
      </c>
    </row>
    <row r="20" spans="1:4" ht="12.75">
      <c r="A20" t="s">
        <v>71</v>
      </c>
      <c r="B20">
        <f>'E-RES'!D21</f>
        <v>0</v>
      </c>
      <c r="C20" s="7" t="s">
        <v>87</v>
      </c>
      <c r="D20" s="7">
        <f>SUM(D21:D27)</f>
        <v>0</v>
      </c>
    </row>
    <row r="21" spans="1:3" ht="12.75">
      <c r="A21" t="s">
        <v>72</v>
      </c>
      <c r="C21" s="2" t="s">
        <v>88</v>
      </c>
    </row>
    <row r="22" spans="1:3" ht="12.75">
      <c r="A22" t="s">
        <v>73</v>
      </c>
      <c r="C22" s="2" t="s">
        <v>89</v>
      </c>
    </row>
    <row r="23" spans="1:3" ht="12.75">
      <c r="A23" s="1" t="s">
        <v>188</v>
      </c>
      <c r="B23">
        <f>SUM('E-RES'!D47:D48)</f>
        <v>0</v>
      </c>
      <c r="C23" t="s">
        <v>90</v>
      </c>
    </row>
    <row r="24" spans="1:3" ht="12.75">
      <c r="A24" t="s">
        <v>74</v>
      </c>
      <c r="C24" t="s">
        <v>91</v>
      </c>
    </row>
    <row r="25" spans="1:3" ht="12.75">
      <c r="A25" t="s">
        <v>75</v>
      </c>
      <c r="C25" t="s">
        <v>224</v>
      </c>
    </row>
    <row r="26" spans="1:4" ht="12.75">
      <c r="A26" t="s">
        <v>76</v>
      </c>
      <c r="B26">
        <f>'E-RES'!D50</f>
        <v>0</v>
      </c>
      <c r="C26" t="s">
        <v>92</v>
      </c>
      <c r="D26">
        <f>'E-RES'!D49</f>
        <v>0</v>
      </c>
    </row>
    <row r="27" spans="1:3" ht="12.75">
      <c r="A27" s="1" t="s">
        <v>226</v>
      </c>
      <c r="C27" t="s">
        <v>93</v>
      </c>
    </row>
    <row r="28" spans="1:4" ht="12.75">
      <c r="A28" t="s">
        <v>77</v>
      </c>
      <c r="C28" s="7" t="s">
        <v>94</v>
      </c>
      <c r="D28" s="7">
        <f>B10+B11+B19-D7-D20</f>
        <v>0</v>
      </c>
    </row>
    <row r="30" ht="12.75">
      <c r="A30" s="1" t="s">
        <v>208</v>
      </c>
    </row>
    <row r="32" ht="12.75">
      <c r="A32" s="25" t="s">
        <v>237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B19" sqref="B19"/>
    </sheetView>
  </sheetViews>
  <sheetFormatPr defaultColWidth="11.83203125" defaultRowHeight="12.75"/>
  <cols>
    <col min="1" max="1" width="44.83203125" style="0" customWidth="1"/>
    <col min="2" max="2" width="12.83203125" style="0" customWidth="1"/>
    <col min="3" max="3" width="44.832031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191</v>
      </c>
      <c r="B5" s="3"/>
      <c r="C5" s="3"/>
      <c r="D5" s="3"/>
    </row>
    <row r="7" spans="1:3" ht="12.75">
      <c r="A7" s="1" t="s">
        <v>211</v>
      </c>
      <c r="C7" s="1" t="s">
        <v>233</v>
      </c>
    </row>
    <row r="8" spans="1:3" ht="12.75">
      <c r="A8" s="1" t="s">
        <v>203</v>
      </c>
      <c r="C8" t="s">
        <v>199</v>
      </c>
    </row>
    <row r="9" spans="1:3" ht="12.75">
      <c r="A9" s="2" t="s">
        <v>82</v>
      </c>
      <c r="B9">
        <f>CONCIL!D14</f>
        <v>0</v>
      </c>
      <c r="C9" t="s">
        <v>96</v>
      </c>
    </row>
    <row r="10" spans="1:3" ht="12.75">
      <c r="A10" s="1" t="s">
        <v>230</v>
      </c>
      <c r="C10" s="1" t="s">
        <v>234</v>
      </c>
    </row>
    <row r="11" spans="1:3" ht="12.75">
      <c r="A11" t="s">
        <v>50</v>
      </c>
      <c r="B11">
        <f>'E-RES'!C18</f>
        <v>0</v>
      </c>
      <c r="C11" s="2" t="s">
        <v>95</v>
      </c>
    </row>
    <row r="12" spans="1:3" ht="12.75">
      <c r="A12" t="s">
        <v>51</v>
      </c>
      <c r="B12">
        <f>'E-RES'!C19</f>
        <v>0</v>
      </c>
      <c r="C12" t="s">
        <v>97</v>
      </c>
    </row>
    <row r="13" spans="1:3" ht="12.75">
      <c r="A13" s="1" t="s">
        <v>209</v>
      </c>
      <c r="C13" s="1" t="s">
        <v>235</v>
      </c>
    </row>
    <row r="14" spans="1:3" ht="12.75">
      <c r="A14" t="s">
        <v>98</v>
      </c>
      <c r="C14" s="1" t="s">
        <v>212</v>
      </c>
    </row>
    <row r="15" spans="1:3" ht="12.75">
      <c r="A15" s="1" t="s">
        <v>195</v>
      </c>
      <c r="C15" s="1" t="s">
        <v>196</v>
      </c>
    </row>
    <row r="16" spans="1:3" ht="12.75">
      <c r="A16" t="s">
        <v>42</v>
      </c>
      <c r="B16">
        <f>'E-RES'!D10</f>
        <v>0</v>
      </c>
      <c r="C16" s="1" t="s">
        <v>197</v>
      </c>
    </row>
    <row r="17" spans="1:3" ht="12.75">
      <c r="A17" t="s">
        <v>43</v>
      </c>
      <c r="B17">
        <f>'E-RES'!D11</f>
        <v>0</v>
      </c>
      <c r="C17" s="1" t="s">
        <v>198</v>
      </c>
    </row>
    <row r="18" spans="1:3" ht="12.75">
      <c r="A18" s="1" t="s">
        <v>232</v>
      </c>
      <c r="C18" s="2" t="s">
        <v>200</v>
      </c>
    </row>
    <row r="19" spans="1:4" ht="12.75">
      <c r="A19" s="1" t="s">
        <v>231</v>
      </c>
      <c r="C19" s="1" t="s">
        <v>202</v>
      </c>
      <c r="D19" s="24">
        <f>D20-SUM(B7:B19)-SUM(D7:D18)-CONCIL!D8</f>
        <v>0</v>
      </c>
    </row>
    <row r="20" spans="1:4" ht="12.75">
      <c r="A20" s="1" t="s">
        <v>210</v>
      </c>
      <c r="C20" t="s">
        <v>201</v>
      </c>
      <c r="D20">
        <f>ISR!B8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scale="9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1" sqref="A1"/>
    </sheetView>
  </sheetViews>
  <sheetFormatPr defaultColWidth="11.83203125" defaultRowHeight="12.75"/>
  <cols>
    <col min="1" max="1" width="45.83203125" style="0" customWidth="1"/>
    <col min="2" max="7" width="12.83203125" style="0" customWidth="1"/>
  </cols>
  <sheetData>
    <row r="1" spans="1:7" ht="12.75">
      <c r="A1" s="5" t="str">
        <f>CIFRAS!A1</f>
        <v>NOMBRE DE LA EMPRESA</v>
      </c>
      <c r="B1" s="3"/>
      <c r="C1" s="3"/>
      <c r="D1" s="3"/>
      <c r="E1" s="3"/>
      <c r="F1" s="3"/>
      <c r="G1" s="3"/>
    </row>
    <row r="3" spans="1:7" ht="12.75">
      <c r="A3" s="5" t="s">
        <v>27</v>
      </c>
      <c r="B3" s="3"/>
      <c r="C3" s="3"/>
      <c r="D3" s="3"/>
      <c r="E3" s="3"/>
      <c r="F3" s="3"/>
      <c r="G3" s="3"/>
    </row>
    <row r="4" spans="1:7" ht="12.75">
      <c r="A4" s="4"/>
      <c r="B4" s="3"/>
      <c r="C4" s="3"/>
      <c r="D4" s="3"/>
      <c r="E4" s="3"/>
      <c r="F4" s="3"/>
      <c r="G4" s="3"/>
    </row>
    <row r="5" spans="1:7" ht="12.75">
      <c r="A5" s="4"/>
      <c r="B5" s="3"/>
      <c r="C5" s="3"/>
      <c r="D5" s="3"/>
      <c r="E5" s="3"/>
      <c r="F5" s="3"/>
      <c r="G5" s="3"/>
    </row>
    <row r="6" spans="1:7" ht="25.5">
      <c r="A6" s="20" t="s">
        <v>5</v>
      </c>
      <c r="B6" s="17" t="s">
        <v>148</v>
      </c>
      <c r="C6" s="17" t="s">
        <v>149</v>
      </c>
      <c r="D6" s="17" t="s">
        <v>39</v>
      </c>
      <c r="E6" s="17" t="s">
        <v>229</v>
      </c>
      <c r="F6" s="17" t="s">
        <v>228</v>
      </c>
      <c r="G6" s="17" t="s">
        <v>39</v>
      </c>
    </row>
    <row r="7" spans="1:7" ht="12.75">
      <c r="A7" s="1" t="s">
        <v>143</v>
      </c>
      <c r="D7" s="19"/>
      <c r="G7" s="19"/>
    </row>
    <row r="8" spans="1:7" ht="12.75">
      <c r="A8" s="1" t="s">
        <v>144</v>
      </c>
      <c r="D8" s="19"/>
      <c r="G8" s="19"/>
    </row>
    <row r="9" spans="1:7" ht="12.75">
      <c r="A9" s="1" t="s">
        <v>145</v>
      </c>
      <c r="D9" s="19"/>
      <c r="G9" s="19"/>
    </row>
    <row r="10" spans="1:7" ht="12.75">
      <c r="A10" s="1" t="s">
        <v>146</v>
      </c>
      <c r="D10" s="19"/>
      <c r="G10" s="19"/>
    </row>
    <row r="11" spans="1:7" ht="12.75">
      <c r="A11" s="2" t="s">
        <v>238</v>
      </c>
      <c r="B11" s="18"/>
      <c r="C11" s="18"/>
      <c r="D11" s="10">
        <f>B11+C11</f>
        <v>0</v>
      </c>
      <c r="E11" s="18"/>
      <c r="F11" s="18"/>
      <c r="G11" s="10">
        <f>E11+F11</f>
        <v>0</v>
      </c>
    </row>
    <row r="12" spans="1:7" ht="12.75">
      <c r="A12" s="2" t="s">
        <v>239</v>
      </c>
      <c r="B12" s="18"/>
      <c r="C12" s="18"/>
      <c r="D12" s="10">
        <f>B12+C12</f>
        <v>0</v>
      </c>
      <c r="E12" s="18"/>
      <c r="F12" s="18"/>
      <c r="G12" s="10">
        <f>E12+F12</f>
        <v>0</v>
      </c>
    </row>
    <row r="13" spans="1:7" ht="12.75">
      <c r="A13" s="1" t="s">
        <v>141</v>
      </c>
      <c r="B13" s="18"/>
      <c r="C13" s="18"/>
      <c r="D13" s="10">
        <f>B13+C13</f>
        <v>0</v>
      </c>
      <c r="E13" s="18"/>
      <c r="F13" s="18"/>
      <c r="G13" s="10">
        <f>E13+F13</f>
        <v>0</v>
      </c>
    </row>
    <row r="14" spans="1:7" ht="12.75">
      <c r="A14" s="1" t="s">
        <v>142</v>
      </c>
      <c r="B14" s="18"/>
      <c r="C14" s="18"/>
      <c r="D14" s="10">
        <f>B14+C14</f>
        <v>0</v>
      </c>
      <c r="E14" s="18"/>
      <c r="F14" s="18"/>
      <c r="G14" s="10">
        <f>E14+F14</f>
        <v>0</v>
      </c>
    </row>
    <row r="15" spans="1:7" ht="12.75">
      <c r="A15" s="2" t="s">
        <v>99</v>
      </c>
      <c r="D15" s="19"/>
      <c r="G15" s="19"/>
    </row>
    <row r="16" spans="1:7" ht="12.75">
      <c r="A16" s="2" t="s">
        <v>100</v>
      </c>
      <c r="D16" s="19"/>
      <c r="G16" s="19"/>
    </row>
    <row r="17" spans="1:7" ht="12.75">
      <c r="A17" s="2" t="s">
        <v>101</v>
      </c>
      <c r="D17" s="19"/>
      <c r="G17" s="19"/>
    </row>
    <row r="18" spans="1:7" ht="12.75">
      <c r="A18" s="1" t="s">
        <v>173</v>
      </c>
      <c r="D18" s="19"/>
      <c r="G18" s="19"/>
    </row>
    <row r="19" spans="1:7" ht="12.75">
      <c r="A19" s="1" t="s">
        <v>174</v>
      </c>
      <c r="D19" s="19"/>
      <c r="G19" s="19"/>
    </row>
    <row r="20" spans="1:7" ht="12.75">
      <c r="A20" s="2" t="s">
        <v>32</v>
      </c>
      <c r="D20" s="19"/>
      <c r="G20" s="19"/>
    </row>
    <row r="21" spans="1:7" ht="12.75">
      <c r="A21" s="2" t="s">
        <v>33</v>
      </c>
      <c r="D21" s="19"/>
      <c r="G21" s="19"/>
    </row>
    <row r="22" spans="1:7" ht="12.75">
      <c r="A22" s="2" t="s">
        <v>242</v>
      </c>
      <c r="D22" s="19"/>
      <c r="G22" s="19"/>
    </row>
    <row r="23" spans="1:7" ht="12.75">
      <c r="A23" s="2" t="s">
        <v>34</v>
      </c>
      <c r="D23" s="19"/>
      <c r="G23" s="19"/>
    </row>
    <row r="24" spans="1:7" ht="12.75">
      <c r="A24" s="2" t="s">
        <v>242</v>
      </c>
      <c r="D24" s="19"/>
      <c r="G24" s="19"/>
    </row>
    <row r="25" spans="1:7" ht="12.75">
      <c r="A25" s="2" t="s">
        <v>35</v>
      </c>
      <c r="D25" s="19"/>
      <c r="G25" s="19"/>
    </row>
    <row r="26" spans="1:7" ht="12.75">
      <c r="A26" s="2" t="s">
        <v>242</v>
      </c>
      <c r="D26" s="19"/>
      <c r="G26" s="19"/>
    </row>
    <row r="27" spans="1:7" ht="12.75">
      <c r="A27" s="1" t="s">
        <v>138</v>
      </c>
      <c r="D27" s="19"/>
      <c r="G27" s="19"/>
    </row>
    <row r="28" spans="1:7" ht="12.75">
      <c r="A28" s="2" t="s">
        <v>242</v>
      </c>
      <c r="D28" s="19"/>
      <c r="G28" s="19"/>
    </row>
    <row r="29" spans="1:7" ht="12.75">
      <c r="A29" s="2" t="s">
        <v>102</v>
      </c>
      <c r="D29" s="19"/>
      <c r="G29" s="19"/>
    </row>
    <row r="30" spans="1:7" ht="12.75">
      <c r="A30" s="2" t="s">
        <v>242</v>
      </c>
      <c r="D30" s="19"/>
      <c r="G30" s="19"/>
    </row>
    <row r="31" spans="1:7" ht="12.75">
      <c r="A31" s="2" t="s">
        <v>103</v>
      </c>
      <c r="D31" s="19"/>
      <c r="G31" s="19"/>
    </row>
    <row r="32" spans="1:7" ht="12.75">
      <c r="A32" s="2" t="s">
        <v>242</v>
      </c>
      <c r="D32" s="19"/>
      <c r="G32" s="19"/>
    </row>
    <row r="33" spans="1:7" ht="12.75">
      <c r="A33" s="2" t="s">
        <v>104</v>
      </c>
      <c r="D33" s="19"/>
      <c r="G33" s="19"/>
    </row>
    <row r="34" spans="1:7" ht="12.75">
      <c r="A34" s="1" t="s">
        <v>243</v>
      </c>
      <c r="D34" s="19"/>
      <c r="G34" s="19"/>
    </row>
    <row r="35" spans="1:7" ht="12.75">
      <c r="A35" s="11" t="s">
        <v>107</v>
      </c>
      <c r="B35" s="7"/>
      <c r="C35" s="7"/>
      <c r="D35" s="7">
        <f>SUM(D7:D34)</f>
        <v>0</v>
      </c>
      <c r="E35" s="7"/>
      <c r="F35" s="7"/>
      <c r="G35" s="7">
        <f>SUM(G7:G34)</f>
        <v>0</v>
      </c>
    </row>
    <row r="37" spans="1:7" ht="25.5">
      <c r="A37" s="21" t="s">
        <v>6</v>
      </c>
      <c r="B37" s="17" t="s">
        <v>148</v>
      </c>
      <c r="C37" s="17" t="s">
        <v>149</v>
      </c>
      <c r="D37" s="17" t="s">
        <v>39</v>
      </c>
      <c r="E37" s="17" t="s">
        <v>148</v>
      </c>
      <c r="F37" s="17" t="s">
        <v>149</v>
      </c>
      <c r="G37" s="17" t="s">
        <v>39</v>
      </c>
    </row>
    <row r="38" spans="1:7" ht="12.75">
      <c r="A38" s="2" t="s">
        <v>240</v>
      </c>
      <c r="B38" s="18"/>
      <c r="C38" s="18"/>
      <c r="D38" s="10">
        <f>B38+C38</f>
        <v>0</v>
      </c>
      <c r="E38" s="18"/>
      <c r="F38" s="18"/>
      <c r="G38" s="10">
        <f>E38+F38</f>
        <v>0</v>
      </c>
    </row>
    <row r="39" spans="1:7" ht="12.75">
      <c r="A39" s="2" t="s">
        <v>241</v>
      </c>
      <c r="B39" s="18"/>
      <c r="C39" s="18"/>
      <c r="D39" s="10"/>
      <c r="E39" s="18"/>
      <c r="F39" s="18"/>
      <c r="G39" s="10"/>
    </row>
    <row r="40" spans="1:7" ht="12.75">
      <c r="A40" s="1" t="s">
        <v>176</v>
      </c>
      <c r="B40" s="18"/>
      <c r="C40" s="18"/>
      <c r="D40" s="10">
        <f>B40+C40</f>
        <v>0</v>
      </c>
      <c r="E40" s="18"/>
      <c r="F40" s="18"/>
      <c r="G40" s="10">
        <f>E40+F40</f>
        <v>0</v>
      </c>
    </row>
    <row r="41" spans="1:7" ht="12.75">
      <c r="A41" s="1" t="s">
        <v>175</v>
      </c>
      <c r="B41" s="18"/>
      <c r="C41" s="18"/>
      <c r="D41" s="10">
        <f>B41+C41</f>
        <v>0</v>
      </c>
      <c r="E41" s="18"/>
      <c r="F41" s="18"/>
      <c r="G41" s="10">
        <f>E41+F41</f>
        <v>0</v>
      </c>
    </row>
    <row r="42" spans="1:7" ht="12.75">
      <c r="A42" s="1" t="s">
        <v>244</v>
      </c>
      <c r="D42" s="19"/>
      <c r="G42" s="19"/>
    </row>
    <row r="43" spans="1:7" ht="12.75">
      <c r="A43" s="1" t="s">
        <v>245</v>
      </c>
      <c r="D43" s="19"/>
      <c r="G43" s="19"/>
    </row>
    <row r="44" spans="1:7" ht="12.75">
      <c r="A44" s="1" t="s">
        <v>246</v>
      </c>
      <c r="D44" s="19"/>
      <c r="G44" s="19"/>
    </row>
    <row r="45" spans="1:7" ht="12.75">
      <c r="A45" s="1" t="s">
        <v>247</v>
      </c>
      <c r="D45" s="19"/>
      <c r="G45" s="19"/>
    </row>
    <row r="46" spans="1:7" ht="12.75">
      <c r="A46" s="1" t="s">
        <v>248</v>
      </c>
      <c r="D46" s="19"/>
      <c r="G46" s="19"/>
    </row>
    <row r="47" spans="1:7" ht="12.75">
      <c r="A47" s="2" t="s">
        <v>66</v>
      </c>
      <c r="B47" s="18"/>
      <c r="C47" s="18"/>
      <c r="D47" s="10">
        <f>B47+C47</f>
        <v>0</v>
      </c>
      <c r="E47" s="18"/>
      <c r="F47" s="18"/>
      <c r="G47" s="10">
        <f>E47+F47</f>
        <v>0</v>
      </c>
    </row>
    <row r="48" spans="1:7" ht="12.75">
      <c r="A48" s="2" t="s">
        <v>112</v>
      </c>
      <c r="D48" s="19"/>
      <c r="G48" s="19"/>
    </row>
    <row r="49" spans="1:7" ht="12.75">
      <c r="A49" s="2" t="s">
        <v>105</v>
      </c>
      <c r="D49" s="19"/>
      <c r="G49" s="19"/>
    </row>
    <row r="50" spans="1:7" ht="12.75">
      <c r="A50" s="2" t="s">
        <v>106</v>
      </c>
      <c r="D50">
        <f>SUM(D38:D49)</f>
        <v>0</v>
      </c>
      <c r="G50">
        <f>SUM(G38:G49)</f>
        <v>0</v>
      </c>
    </row>
    <row r="51" ht="12.75">
      <c r="A51" s="2"/>
    </row>
    <row r="52" ht="12.75">
      <c r="A52" s="6" t="s">
        <v>7</v>
      </c>
    </row>
    <row r="53" spans="1:7" ht="12.75">
      <c r="A53" s="2" t="s">
        <v>108</v>
      </c>
      <c r="D53" s="19"/>
      <c r="G53" s="19"/>
    </row>
    <row r="54" spans="1:7" ht="12.75">
      <c r="A54" s="2" t="s">
        <v>109</v>
      </c>
      <c r="D54" s="19"/>
      <c r="G54" s="19"/>
    </row>
    <row r="55" spans="1:7" ht="12.75">
      <c r="A55" s="2" t="s">
        <v>110</v>
      </c>
      <c r="D55" s="19"/>
      <c r="G55" s="19"/>
    </row>
    <row r="56" spans="1:7" ht="12.75">
      <c r="A56" s="2" t="s">
        <v>111</v>
      </c>
      <c r="D56" s="19"/>
      <c r="G56" s="19"/>
    </row>
    <row r="57" spans="1:7" ht="12.75">
      <c r="A57" s="2" t="s">
        <v>112</v>
      </c>
      <c r="D57" s="19"/>
      <c r="G57" s="19"/>
    </row>
    <row r="58" spans="1:7" ht="12.75">
      <c r="A58" s="2" t="s">
        <v>113</v>
      </c>
      <c r="D58" s="19"/>
      <c r="G58" s="19"/>
    </row>
    <row r="59" spans="1:7" ht="12.75">
      <c r="A59" s="2" t="s">
        <v>114</v>
      </c>
      <c r="D59">
        <f>IF('E-RES'!D53&lt;0,0,'E-RES'!D53)</f>
        <v>0</v>
      </c>
      <c r="G59">
        <f>IF('E-RES'!G53&lt;0,0,'E-RES'!G53)</f>
        <v>0</v>
      </c>
    </row>
    <row r="60" spans="1:7" ht="12.75">
      <c r="A60" s="2" t="s">
        <v>115</v>
      </c>
      <c r="D60" s="19"/>
      <c r="G60" s="19"/>
    </row>
    <row r="61" spans="1:7" ht="12.75">
      <c r="A61" s="2" t="s">
        <v>116</v>
      </c>
      <c r="D61">
        <f>IF('E-RES'!D53&lt;0,'E-RES'!D53,0)</f>
        <v>0</v>
      </c>
      <c r="G61">
        <f>IF('E-RES'!G53&lt;0,'E-RES'!G53,0)</f>
        <v>0</v>
      </c>
    </row>
    <row r="62" spans="1:7" ht="12.75">
      <c r="A62" s="1" t="s">
        <v>178</v>
      </c>
      <c r="D62" s="19"/>
      <c r="G62" s="19"/>
    </row>
    <row r="63" spans="1:7" ht="12.75">
      <c r="A63" s="1" t="s">
        <v>177</v>
      </c>
      <c r="D63" s="19"/>
      <c r="G63" s="19"/>
    </row>
    <row r="64" spans="1:7" ht="12.75">
      <c r="A64" s="2" t="s">
        <v>117</v>
      </c>
      <c r="D64" s="19"/>
      <c r="G64" s="19"/>
    </row>
    <row r="65" spans="1:7" ht="12.75">
      <c r="A65" s="2" t="s">
        <v>118</v>
      </c>
      <c r="D65">
        <f>SUM(D53:D64)</f>
        <v>0</v>
      </c>
      <c r="G65">
        <f>SUM(G53:G64)</f>
        <v>0</v>
      </c>
    </row>
    <row r="66" spans="1:7" ht="12.75">
      <c r="A66" s="11" t="s">
        <v>119</v>
      </c>
      <c r="B66" s="7"/>
      <c r="C66" s="7"/>
      <c r="D66" s="7">
        <f>D50+D65</f>
        <v>0</v>
      </c>
      <c r="E66" s="7"/>
      <c r="F66" s="7"/>
      <c r="G66" s="7">
        <f>G50+G65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8"/>
  <sheetViews>
    <sheetView workbookViewId="0" topLeftCell="A1">
      <selection activeCell="B9" sqref="B9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28</v>
      </c>
      <c r="B5" s="3"/>
      <c r="C5" s="3"/>
      <c r="D5" s="3"/>
    </row>
    <row r="7" spans="1:3" ht="12.75">
      <c r="A7" s="2" t="s">
        <v>120</v>
      </c>
      <c r="B7">
        <f>'E-RES'!D8+'E-RES'!D9+SUM('E-RES'!D25:D29)+'E-RES'!D35+SUM('E-RES'!D37:D38)+SUM('E-RES'!D42:D44)+'E-RES'!D49+'E-RES'!D51+CONCIL!B11-CONCIL!D20</f>
        <v>0</v>
      </c>
      <c r="C7" s="2" t="s">
        <v>137</v>
      </c>
    </row>
    <row r="8" spans="1:3" ht="12.75">
      <c r="A8" s="1" t="s">
        <v>182</v>
      </c>
      <c r="B8">
        <f>'E-RES'!D10+'E-RES'!D11+'E-RES'!D21+'E-RES'!D23+SUM('E-RES'!D30:D34)+'E-RES'!D36+SUM('E-RES'!D40:D41)+'E-RES'!D45+SUM('E-RES'!D47:D48)+'E-RES'!D50+'E-RES'!D52+CONCIL!D7-CONCIL!B19</f>
        <v>0</v>
      </c>
      <c r="C8" s="2" t="s">
        <v>17</v>
      </c>
    </row>
    <row r="9" spans="1:3" ht="12.75">
      <c r="A9" s="1" t="s">
        <v>123</v>
      </c>
      <c r="B9">
        <f>B7-B8</f>
        <v>0</v>
      </c>
      <c r="C9" s="2" t="s">
        <v>129</v>
      </c>
    </row>
    <row r="10" spans="1:3" ht="12.75">
      <c r="A10" s="2" t="s">
        <v>121</v>
      </c>
      <c r="C10" s="2" t="s">
        <v>130</v>
      </c>
    </row>
    <row r="11" spans="1:3" ht="12.75">
      <c r="A11" s="2" t="s">
        <v>15</v>
      </c>
      <c r="B11">
        <f>IF(B9-B10&lt;0,0,B9-B10)</f>
        <v>0</v>
      </c>
      <c r="C11" s="2" t="s">
        <v>131</v>
      </c>
    </row>
    <row r="12" spans="1:3" ht="12.75">
      <c r="A12" s="2" t="s">
        <v>122</v>
      </c>
      <c r="B12">
        <f>IF(B9-B10&lt;0,B9-B10,0)</f>
        <v>0</v>
      </c>
      <c r="C12" s="1" t="s">
        <v>134</v>
      </c>
    </row>
    <row r="13" spans="1:3" ht="12.75">
      <c r="A13" s="2" t="s">
        <v>124</v>
      </c>
      <c r="C13" s="1" t="s">
        <v>135</v>
      </c>
    </row>
    <row r="14" spans="1:4" ht="12.75">
      <c r="A14" s="2" t="s">
        <v>186</v>
      </c>
      <c r="C14" s="2" t="s">
        <v>132</v>
      </c>
      <c r="D14">
        <f>IF((B18+D12)&lt;SUM(D7:D11)+D13,"",B18+D12-SUM(D7:D11)+D13)</f>
        <v>0</v>
      </c>
    </row>
    <row r="15" spans="1:4" ht="12.75">
      <c r="A15" s="2" t="s">
        <v>125</v>
      </c>
      <c r="B15">
        <f>IF(B13+B14&lt;B11,B11-B13-B14,0)</f>
        <v>0</v>
      </c>
      <c r="C15" s="2" t="s">
        <v>133</v>
      </c>
      <c r="D15">
        <f>IF((B18+D12)&lt;SUM(D9:D11)+SUM(D7:D8)+D13,(SUM(D9:D11)+SUM(D7:D8)+D13)-B18-D12,"")</f>
      </c>
    </row>
    <row r="16" spans="1:3" ht="12.75">
      <c r="A16" s="2" t="s">
        <v>126</v>
      </c>
      <c r="B16">
        <f>ROUND(B15*0.3-0.004,0)</f>
        <v>0</v>
      </c>
      <c r="C16" s="1" t="s">
        <v>187</v>
      </c>
    </row>
    <row r="17" spans="1:4" ht="12.75">
      <c r="A17" s="2" t="s">
        <v>127</v>
      </c>
      <c r="C17" s="2" t="s">
        <v>18</v>
      </c>
      <c r="D17">
        <f>IF(D15&gt;0,"",D14-D16)</f>
        <v>0</v>
      </c>
    </row>
    <row r="18" spans="1:3" ht="12.75">
      <c r="A18" s="2" t="s">
        <v>128</v>
      </c>
      <c r="B18">
        <f>B16-B17</f>
        <v>0</v>
      </c>
      <c r="C18" s="1" t="s">
        <v>179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9" sqref="B9"/>
    </sheetView>
  </sheetViews>
  <sheetFormatPr defaultColWidth="12" defaultRowHeight="12.75"/>
  <cols>
    <col min="1" max="1" width="68.83203125" style="0" customWidth="1"/>
  </cols>
  <sheetData>
    <row r="1" spans="1:2" ht="15" customHeight="1">
      <c r="A1" s="5" t="str">
        <f>CIFRAS!A1</f>
        <v>NOMBRE DE LA EMPRESA</v>
      </c>
      <c r="B1" s="3"/>
    </row>
    <row r="2" spans="1:2" ht="15" customHeight="1">
      <c r="A2" s="5" t="s">
        <v>227</v>
      </c>
      <c r="B2" s="3"/>
    </row>
    <row r="3" spans="1:2" ht="15" customHeight="1">
      <c r="A3" s="5" t="s">
        <v>189</v>
      </c>
      <c r="B3" s="3"/>
    </row>
    <row r="4" spans="1:2" ht="15" customHeight="1">
      <c r="A4" s="5"/>
      <c r="B4" s="3"/>
    </row>
    <row r="5" spans="1:2" ht="15" customHeight="1">
      <c r="A5" s="5"/>
      <c r="B5" s="3"/>
    </row>
    <row r="6" ht="15" customHeight="1"/>
    <row r="7" spans="1:2" ht="15" customHeight="1">
      <c r="A7" s="2" t="s">
        <v>14</v>
      </c>
      <c r="B7" s="15">
        <f>ISR!B7</f>
        <v>0</v>
      </c>
    </row>
    <row r="8" spans="1:2" ht="15" customHeight="1">
      <c r="A8" s="2" t="s">
        <v>181</v>
      </c>
      <c r="B8" s="15">
        <f>ISR!B8</f>
        <v>0</v>
      </c>
    </row>
    <row r="9" spans="1:2" ht="15" customHeight="1">
      <c r="A9" s="1" t="s">
        <v>183</v>
      </c>
      <c r="B9" s="30">
        <v>0</v>
      </c>
    </row>
    <row r="10" spans="1:2" ht="15" customHeight="1">
      <c r="A10" s="1" t="s">
        <v>184</v>
      </c>
      <c r="B10" s="22">
        <f>IF(B7-SUM(B8:B9)&lt;0,0,B7-SUM(B8:B9))</f>
        <v>0</v>
      </c>
    </row>
    <row r="11" spans="1:2" ht="15" customHeight="1">
      <c r="A11" s="1" t="s">
        <v>185</v>
      </c>
      <c r="B11" s="23">
        <v>0.1</v>
      </c>
    </row>
    <row r="12" spans="1:2" ht="15" customHeight="1" thickBot="1">
      <c r="A12" t="s">
        <v>147</v>
      </c>
      <c r="B12" s="16">
        <f>ROUND(B10*B11-0.004,0)</f>
        <v>0</v>
      </c>
    </row>
    <row r="13" ht="13.5" thickTop="1"/>
    <row r="15" ht="12.75">
      <c r="A15" s="1" t="s">
        <v>190</v>
      </c>
    </row>
  </sheetData>
  <printOptions/>
  <pageMargins left="0.75" right="0.75" top="1" bottom="1" header="0" footer="0"/>
  <pageSetup horizontalDpi="300" verticalDpi="300" orientation="portrait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D14"/>
  <sheetViews>
    <sheetView workbookViewId="0" topLeftCell="A1">
      <selection activeCell="A1" sqref="A1"/>
    </sheetView>
  </sheetViews>
  <sheetFormatPr defaultColWidth="11.83203125" defaultRowHeight="12.75"/>
  <cols>
    <col min="1" max="1" width="45.83203125" style="0" customWidth="1"/>
    <col min="2" max="3" width="12.83203125" style="0" customWidth="1"/>
  </cols>
  <sheetData>
    <row r="1" spans="1:3" ht="12.75">
      <c r="A1" s="5" t="str">
        <f>CIFRAS!A1</f>
        <v>NOMBRE DE LA EMPRESA</v>
      </c>
      <c r="B1" s="3"/>
      <c r="C1" s="3"/>
    </row>
    <row r="3" spans="1:3" ht="12.75">
      <c r="A3" s="5" t="s">
        <v>213</v>
      </c>
      <c r="B3" s="3"/>
      <c r="C3" s="3"/>
    </row>
    <row r="4" spans="1:3" ht="12.75">
      <c r="A4" s="5" t="s">
        <v>221</v>
      </c>
      <c r="B4" s="3"/>
      <c r="C4" s="3"/>
    </row>
    <row r="5" spans="1:3" ht="12.75">
      <c r="A5" s="4"/>
      <c r="B5" s="3"/>
      <c r="C5" s="3"/>
    </row>
    <row r="6" spans="1:3" ht="12.75">
      <c r="A6" s="20" t="s">
        <v>214</v>
      </c>
      <c r="B6" s="17">
        <v>2022</v>
      </c>
      <c r="C6" s="17">
        <v>2021</v>
      </c>
    </row>
    <row r="7" spans="1:3" ht="12.75">
      <c r="A7" t="s">
        <v>215</v>
      </c>
      <c r="B7" s="19">
        <v>2800</v>
      </c>
      <c r="C7" s="19">
        <v>2200</v>
      </c>
    </row>
    <row r="8" spans="1:3" ht="12.75">
      <c r="A8" t="s">
        <v>216</v>
      </c>
      <c r="B8" s="19">
        <v>-100</v>
      </c>
      <c r="C8" s="19">
        <v>-100</v>
      </c>
    </row>
    <row r="9" spans="1:4" ht="12.75">
      <c r="A9" s="1" t="s">
        <v>217</v>
      </c>
      <c r="B9">
        <f>B13-(B12+B7+B8+B10+B11)</f>
        <v>-1200</v>
      </c>
      <c r="C9">
        <f>C13-(C12+C7+C8+C10+C11)</f>
        <v>-800</v>
      </c>
      <c r="D9" t="s">
        <v>220</v>
      </c>
    </row>
    <row r="10" spans="1:3" ht="12.75">
      <c r="A10" t="s">
        <v>199</v>
      </c>
      <c r="B10" s="19">
        <v>-100</v>
      </c>
      <c r="C10" s="19">
        <v>-200</v>
      </c>
    </row>
    <row r="11" spans="1:3" ht="12.75">
      <c r="A11" t="s">
        <v>218</v>
      </c>
      <c r="B11" s="19">
        <v>-300</v>
      </c>
      <c r="C11" s="19">
        <v>-300</v>
      </c>
    </row>
    <row r="12" spans="1:3" ht="12.75">
      <c r="A12" t="s">
        <v>219</v>
      </c>
      <c r="B12">
        <f>C13</f>
        <v>900</v>
      </c>
      <c r="C12" s="19">
        <v>100</v>
      </c>
    </row>
    <row r="13" spans="1:3" ht="12.75">
      <c r="A13" s="1" t="s">
        <v>222</v>
      </c>
      <c r="B13" s="19">
        <v>2000</v>
      </c>
      <c r="C13" s="19">
        <v>900</v>
      </c>
    </row>
    <row r="14" spans="1:2" ht="12.75">
      <c r="A14" s="12" t="s">
        <v>223</v>
      </c>
      <c r="B14">
        <f>BALANCE!D7</f>
        <v>0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2020-03-30T16:08:40Z</cp:lastPrinted>
  <dcterms:created xsi:type="dcterms:W3CDTF">2003-02-17T18:20:37Z</dcterms:created>
  <dcterms:modified xsi:type="dcterms:W3CDTF">2023-04-06T01:05:57Z</dcterms:modified>
  <cp:category/>
  <cp:version/>
  <cp:contentType/>
  <cp:contentStatus/>
</cp:coreProperties>
</file>