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80" activeTab="2"/>
  </bookViews>
  <sheets>
    <sheet name="CATALOGO" sheetId="1" r:id="rId1"/>
    <sheet name="formulas" sheetId="2" r:id="rId2"/>
    <sheet name="DECLARACION" sheetId="3" r:id="rId3"/>
    <sheet name="4" sheetId="4" r:id="rId4"/>
    <sheet name="3" sheetId="5" r:id="rId5"/>
    <sheet name="2" sheetId="6" r:id="rId6"/>
    <sheet name="1" sheetId="7" r:id="rId7"/>
  </sheets>
  <definedNames>
    <definedName name="_xlnm.Print_Area" localSheetId="2">'DECLARACION'!$E$1:$M$15</definedName>
    <definedName name="RFC">'CATALOGO'!$A$1:$E$95</definedName>
  </definedNames>
  <calcPr fullCalcOnLoad="1" iterate="1" iterateCount="1" iterateDelta="0.001"/>
</workbook>
</file>

<file path=xl/sharedStrings.xml><?xml version="1.0" encoding="utf-8"?>
<sst xmlns="http://schemas.openxmlformats.org/spreadsheetml/2006/main" count="364" uniqueCount="133">
  <si>
    <t>SOLANA VALLARTA SA DE CV</t>
  </si>
  <si>
    <t>SVA030214GL2</t>
  </si>
  <si>
    <t>N</t>
  </si>
  <si>
    <t>GAS</t>
  </si>
  <si>
    <t>MAYOREO DE AUTOPARTES Y ACEITES SA DE CV</t>
  </si>
  <si>
    <t>MAA061019Q87</t>
  </si>
  <si>
    <t>GLOBAL</t>
  </si>
  <si>
    <t>FARMACIAS BENAVIDES SAB DE CV</t>
  </si>
  <si>
    <t>FBE9110215Z3</t>
  </si>
  <si>
    <t>COSTCO DE MEXICO SA DE CV</t>
  </si>
  <si>
    <t>CME910715UB9</t>
  </si>
  <si>
    <t>COMBUSTIBLES ADITIVOS Y SERVICIOS MAGICOS S DE RL DE CV</t>
  </si>
  <si>
    <t>CAS000831GQ5</t>
  </si>
  <si>
    <t>BANCO DEL BAJIO SA</t>
  </si>
  <si>
    <t>BBA940707IE1</t>
  </si>
  <si>
    <t xml:space="preserve">ContPAQ                                                                              </t>
  </si>
  <si>
    <t xml:space="preserve">                                                                                                                                                                                             </t>
  </si>
  <si>
    <t xml:space="preserve">C u e n t a                      </t>
  </si>
  <si>
    <t xml:space="preserve">N o m b r e                                                          </t>
  </si>
  <si>
    <t xml:space="preserve">     </t>
  </si>
  <si>
    <t xml:space="preserve">        </t>
  </si>
  <si>
    <t xml:space="preserve">       </t>
  </si>
  <si>
    <t xml:space="preserve">Fecha           </t>
  </si>
  <si>
    <t xml:space="preserve">Tipo                  </t>
  </si>
  <si>
    <t>Número</t>
  </si>
  <si>
    <t xml:space="preserve">C o n c e p t o                     </t>
  </si>
  <si>
    <t xml:space="preserve">Cargos                       </t>
  </si>
  <si>
    <t xml:space="preserve">115-15-00-0                      </t>
  </si>
  <si>
    <t xml:space="preserve">IVA acreditable al 15%                                               </t>
  </si>
  <si>
    <t xml:space="preserve">                </t>
  </si>
  <si>
    <t xml:space="preserve">Diario                     </t>
  </si>
  <si>
    <t xml:space="preserve">                                                    </t>
  </si>
  <si>
    <t xml:space="preserve">Egresos                 </t>
  </si>
  <si>
    <t xml:space="preserve">                                      </t>
  </si>
  <si>
    <t>DECLARACIÓN INFORMATIVA DE OPERACIONES CON TERCEROS</t>
  </si>
  <si>
    <t>TOTALES</t>
  </si>
  <si>
    <t>PROVEEDOR GLOBAL</t>
  </si>
  <si>
    <t>Fecha</t>
  </si>
  <si>
    <t>Póliza</t>
  </si>
  <si>
    <t># pól.</t>
  </si>
  <si>
    <t># prov.</t>
  </si>
  <si>
    <t>IVA</t>
  </si>
  <si>
    <t>Base IVA</t>
  </si>
  <si>
    <t>Tasa cero</t>
  </si>
  <si>
    <t>Exento</t>
  </si>
  <si>
    <t>Base total</t>
  </si>
  <si>
    <t>RFC</t>
  </si>
  <si>
    <t xml:space="preserve">Movimientos auxiliares del catálogo 01/04/2008 al 30/04/2008                                               </t>
  </si>
  <si>
    <t>Fecha: 30/05/2008</t>
  </si>
  <si>
    <t xml:space="preserve">Saldo inicial :                          </t>
  </si>
  <si>
    <t xml:space="preserve">                                       </t>
  </si>
  <si>
    <t xml:space="preserve">              </t>
  </si>
  <si>
    <t>10% OPCIONAL</t>
  </si>
  <si>
    <t>COMISION FEDERAL DE ELECTRICIDAD</t>
  </si>
  <si>
    <t>CFE370814QI0</t>
  </si>
  <si>
    <t>QUALITAS COMPAÑIA DE SEGUROS SAB DE CV</t>
  </si>
  <si>
    <t>QCS931209G49</t>
  </si>
  <si>
    <t>LOS RAVIOLES SA DE CV</t>
  </si>
  <si>
    <t>RAV060607PM4</t>
  </si>
  <si>
    <t>GASTRONOMIA DE TLAQUEPAQUE SA DE CV</t>
  </si>
  <si>
    <t>GTL950216418</t>
  </si>
  <si>
    <t>OPERADORA VIPS S DE RL DE CV</t>
  </si>
  <si>
    <t>OVI800131GQ6</t>
  </si>
  <si>
    <t>CABLEVISION RED SA DE CV</t>
  </si>
  <si>
    <t>CRE8808315B7</t>
  </si>
  <si>
    <t>Excluy</t>
  </si>
  <si>
    <t xml:space="preserve">Movimientos auxiliares del catálogo 01/01/2009 al 31/01/2009                                               </t>
  </si>
  <si>
    <t>Fecha: 05/03/2009</t>
  </si>
  <si>
    <t xml:space="preserve">                                                      </t>
  </si>
  <si>
    <t xml:space="preserve">                                                   </t>
  </si>
  <si>
    <t>ENERO DE 2009</t>
  </si>
  <si>
    <t>ABC AEROLINEAS SA DE CV</t>
  </si>
  <si>
    <t>AAE050309FM0</t>
  </si>
  <si>
    <t xml:space="preserve">                                     </t>
  </si>
  <si>
    <t>Tasa 0</t>
  </si>
  <si>
    <t>GRUPO XPRESS WEB SC</t>
  </si>
  <si>
    <t>GXW050531IY5</t>
  </si>
  <si>
    <t>SANBORN HERMANOS SA</t>
  </si>
  <si>
    <t>SHE190630V37</t>
  </si>
  <si>
    <t>CADENA COMERCIAL OXXO SA DE CV</t>
  </si>
  <si>
    <t>CCO8605231N4</t>
  </si>
  <si>
    <t>ELECTRONICA STEREN DE GUADALAJARA SA</t>
  </si>
  <si>
    <t>ESG810511HT6</t>
  </si>
  <si>
    <t xml:space="preserve">ContPAQ                                                                      </t>
  </si>
  <si>
    <t>Fecha: 16/05/2009</t>
  </si>
  <si>
    <t xml:space="preserve">Servicio CPN internet               </t>
  </si>
  <si>
    <t xml:space="preserve">Comisión 20 cheques librados        </t>
  </si>
  <si>
    <t xml:space="preserve">Egresos                   </t>
  </si>
  <si>
    <t xml:space="preserve">                                    </t>
  </si>
  <si>
    <t xml:space="preserve">Iusacell, S.A. de C.V.              </t>
  </si>
  <si>
    <t xml:space="preserve">Comunicaciones Nextel de Méxic      </t>
  </si>
  <si>
    <t xml:space="preserve">Provisión varios gastos del mes     </t>
  </si>
  <si>
    <t xml:space="preserve">670TO148.2                          </t>
  </si>
  <si>
    <t xml:space="preserve">Diario                   </t>
  </si>
  <si>
    <t xml:space="preserve">IVA retenido pendiente de pago      </t>
  </si>
  <si>
    <t xml:space="preserve">Cancelación contra IVA trasl.       </t>
  </si>
  <si>
    <t xml:space="preserve">                                                  </t>
  </si>
  <si>
    <t xml:space="preserve">T o t a l :                      </t>
  </si>
  <si>
    <t>IVA RET.</t>
  </si>
  <si>
    <t>IVA retenido</t>
  </si>
  <si>
    <t>COMUNICACIONES NEXTEL DE MEXICO SA DE CV</t>
  </si>
  <si>
    <t>CNM980114PI2</t>
  </si>
  <si>
    <t>FARMACIA GUADALAJARA SA DE CV</t>
  </si>
  <si>
    <t>FGU830930PD3</t>
  </si>
  <si>
    <t>FLETES DE ORIENTE SA DE CV</t>
  </si>
  <si>
    <t>FOR630225561</t>
  </si>
  <si>
    <t>FLE</t>
  </si>
  <si>
    <t>GENWORTH SEGUROS MEXICO SA DE CV</t>
  </si>
  <si>
    <t>GSE701218FF5</t>
  </si>
  <si>
    <t>IUSACELL SA DE CV</t>
  </si>
  <si>
    <t>IUS890616RH6</t>
  </si>
  <si>
    <t>NUEVA WALMART DE MEXICO S DE RL DE CV</t>
  </si>
  <si>
    <t>NWM9709244W4</t>
  </si>
  <si>
    <t>OFFICE DEPOT DE MEXICO SA DE CV</t>
  </si>
  <si>
    <t>ODM950324V2A</t>
  </si>
  <si>
    <t>TELEFONOS DE MEXICO SA DE CV</t>
  </si>
  <si>
    <t>TME840315KT6</t>
  </si>
  <si>
    <t>EMPRESA, S.A. DE C.V.</t>
  </si>
  <si>
    <t>Empresa, S.A. de C.V.                                                                      Hoja:   1</t>
  </si>
  <si>
    <t>Proveedor, S.A. de C.V.</t>
  </si>
  <si>
    <t>EN ESTA HOJA ESTÁN LOS MOVIMIENTOS DE IVA DEL MES, CON EL NOMBRE DEL PROVEEDOR (O SU NÚMERO, SEGÚN LA ELECCIÓN DE USTEDES)</t>
  </si>
  <si>
    <t>EN ESTA HOJA YA SUSTITUÍ EL NOMBRE DEL PROVEEDOR POR SU NÚMERO</t>
  </si>
  <si>
    <t>EN ESTA HOJA ESTÁN LOS TOTALES POR PROVEEDOR, SEGÚN SU NÚMERO (QUE ESTÁ EN LA COLUMNA D)</t>
  </si>
  <si>
    <t>EN ESTA HOJA YA SELECCIONÉ LOS OBLIGATORIOS (HONORARIOS, ARRENDAMIENTO, GASOLINA (si aplica en su caso), Y LOS DE PROVEEDOR GLOBAL</t>
  </si>
  <si>
    <t>ESTAS FÓRMULAS LAS USO DEPENDIENDO SI TUVE PROVEEDORES TASA CERO, EXENTOS, RETENCIONES DE IVA, TODOS O ALGUNOS</t>
  </si>
  <si>
    <t>PROVEEDOR</t>
  </si>
  <si>
    <t>TIPO</t>
  </si>
  <si>
    <t>BASE DEL IVA AL 15%</t>
  </si>
  <si>
    <t>TASA CERO</t>
  </si>
  <si>
    <t>EXENTO</t>
  </si>
  <si>
    <t>BASE TOTAL</t>
  </si>
  <si>
    <t>LOS NÚMEROS DE PROVEEDOR NO SON LOS MISMOS QUE EN LA HOJA ANTERIOR INTENCIONALMENTE</t>
  </si>
  <si>
    <t>ESTA ES LA HOJA QUE IMPRIMO, PARA NO IMPRIMIR CUARENTA O CINCUENTA HOJAS DESDE EL PROGRAMA DIOT (AQUI EN UNA SOLA HOJA CABE TODA LA INFORMACIÓN). UNA FÓRMULA JALA LOS DATOS DEL PROVEEDOR DESDE EL CATÁLOGO, QUE SE DEBE COPIAR CADA MES, ACTUALIZADO Y ORDENADO POR NÚMERO DE PROVEEDOR)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</si>
</sst>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
  </numFmts>
  <fonts count="5">
    <font>
      <sz val="10"/>
      <name val="Arial"/>
      <family val="0"/>
    </font>
    <font>
      <b/>
      <sz val="10"/>
      <name val="Arial"/>
      <family val="2"/>
    </font>
    <font>
      <sz val="8"/>
      <name val="Arial"/>
      <family val="0"/>
    </font>
    <font>
      <b/>
      <sz val="10"/>
      <color indexed="12"/>
      <name val="Arial"/>
      <family val="2"/>
    </font>
    <font>
      <sz val="10"/>
      <color indexed="12"/>
      <name val="Arial"/>
      <family val="2"/>
    </font>
  </fonts>
  <fills count="5">
    <fill>
      <patternFill/>
    </fill>
    <fill>
      <patternFill patternType="gray125"/>
    </fill>
    <fill>
      <patternFill patternType="solid">
        <fgColor indexed="41"/>
        <bgColor indexed="64"/>
      </patternFill>
    </fill>
    <fill>
      <patternFill patternType="solid">
        <fgColor indexed="40"/>
        <bgColor indexed="64"/>
      </patternFill>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15" fontId="0" fillId="0" borderId="0" xfId="0" applyNumberFormat="1" applyAlignment="1">
      <alignment/>
    </xf>
    <xf numFmtId="0" fontId="1" fillId="0" borderId="0" xfId="0" applyFont="1" applyAlignment="1">
      <alignment horizontal="centerContinuous"/>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quotePrefix="1">
      <alignment horizontal="center" vertical="center" wrapText="1"/>
    </xf>
    <xf numFmtId="164" fontId="1" fillId="0" borderId="0" xfId="0" applyNumberFormat="1" applyFont="1" applyAlignment="1">
      <alignment horizontal="left"/>
    </xf>
    <xf numFmtId="0" fontId="1" fillId="0" borderId="0" xfId="0" applyNumberFormat="1" applyFont="1" applyAlignment="1">
      <alignment/>
    </xf>
    <xf numFmtId="164" fontId="1" fillId="0" borderId="0" xfId="0" applyNumberFormat="1" applyFont="1" applyFill="1" applyAlignment="1">
      <alignment horizontal="left"/>
    </xf>
    <xf numFmtId="0" fontId="1" fillId="0" borderId="0" xfId="0" applyFont="1" applyFill="1" applyAlignment="1">
      <alignment/>
    </xf>
    <xf numFmtId="0" fontId="1" fillId="0" borderId="0" xfId="0" applyNumberFormat="1" applyFont="1" applyFill="1" applyAlignment="1">
      <alignment/>
    </xf>
    <xf numFmtId="0" fontId="1" fillId="0" borderId="0" xfId="0" applyFont="1" applyAlignment="1" quotePrefix="1">
      <alignment horizontal="left"/>
    </xf>
    <xf numFmtId="4" fontId="1" fillId="0" borderId="0" xfId="0" applyNumberFormat="1" applyFont="1" applyAlignment="1">
      <alignment/>
    </xf>
    <xf numFmtId="0" fontId="0" fillId="0" borderId="0" xfId="0" applyAlignment="1" quotePrefix="1">
      <alignment horizontal="left"/>
    </xf>
    <xf numFmtId="4" fontId="0" fillId="0" borderId="0" xfId="0" applyNumberFormat="1" applyAlignment="1">
      <alignment/>
    </xf>
    <xf numFmtId="0" fontId="0" fillId="0" borderId="0" xfId="0" applyAlignment="1">
      <alignment horizontal="right"/>
    </xf>
    <xf numFmtId="4" fontId="0" fillId="2" borderId="0" xfId="0" applyNumberFormat="1" applyFill="1" applyAlignment="1">
      <alignment/>
    </xf>
    <xf numFmtId="0" fontId="0" fillId="0" borderId="0" xfId="0" applyAlignment="1" quotePrefix="1">
      <alignment horizontal="right"/>
    </xf>
    <xf numFmtId="0" fontId="0" fillId="2" borderId="0" xfId="0" applyFill="1" applyAlignment="1">
      <alignment/>
    </xf>
    <xf numFmtId="15" fontId="0" fillId="3" borderId="0" xfId="0" applyNumberFormat="1" applyFill="1" applyAlignment="1">
      <alignment/>
    </xf>
    <xf numFmtId="0" fontId="0" fillId="3" borderId="0" xfId="0" applyFill="1" applyAlignment="1">
      <alignment/>
    </xf>
    <xf numFmtId="4" fontId="0" fillId="3" borderId="0" xfId="0" applyNumberFormat="1" applyFill="1" applyAlignment="1">
      <alignment/>
    </xf>
    <xf numFmtId="15" fontId="0" fillId="2" borderId="0" xfId="0" applyNumberFormat="1" applyFill="1" applyAlignment="1">
      <alignment/>
    </xf>
    <xf numFmtId="15" fontId="0" fillId="0" borderId="0" xfId="0" applyNumberFormat="1" applyFill="1" applyAlignment="1">
      <alignment/>
    </xf>
    <xf numFmtId="0" fontId="0" fillId="0" borderId="0" xfId="0" applyFill="1" applyAlignment="1">
      <alignment/>
    </xf>
    <xf numFmtId="4" fontId="0" fillId="0" borderId="0" xfId="0" applyNumberFormat="1" applyFill="1" applyAlignment="1">
      <alignment/>
    </xf>
    <xf numFmtId="0" fontId="3" fillId="4" borderId="0" xfId="0" applyFont="1" applyFill="1" applyAlignment="1" quotePrefix="1">
      <alignment horizontal="left"/>
    </xf>
    <xf numFmtId="0" fontId="3" fillId="4" borderId="0" xfId="0" applyFont="1" applyFill="1" applyAlignment="1">
      <alignment/>
    </xf>
    <xf numFmtId="0" fontId="4" fillId="4" borderId="0" xfId="0" applyFont="1" applyFill="1" applyAlignment="1">
      <alignment/>
    </xf>
    <xf numFmtId="0" fontId="1" fillId="0" borderId="0" xfId="0" applyNumberFormat="1" applyFont="1" applyAlignment="1">
      <alignment/>
    </xf>
    <xf numFmtId="0" fontId="0" fillId="0" borderId="0" xfId="0" applyAlignment="1">
      <alignment horizontal="centerContinuous"/>
    </xf>
    <xf numFmtId="4"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11.421875" defaultRowHeight="12.75"/>
  <cols>
    <col min="1" max="1" width="5.7109375" style="0" customWidth="1"/>
    <col min="2" max="2" width="55.7109375" style="0" customWidth="1"/>
    <col min="3" max="3" width="16.7109375" style="0" customWidth="1"/>
    <col min="4" max="5" width="7.7109375" style="0" customWidth="1"/>
  </cols>
  <sheetData>
    <row r="1" spans="1:6" ht="12.75">
      <c r="A1">
        <v>1</v>
      </c>
      <c r="B1" t="s">
        <v>71</v>
      </c>
      <c r="C1" s="13" t="s">
        <v>72</v>
      </c>
      <c r="D1" t="s">
        <v>2</v>
      </c>
      <c r="E1">
        <v>15</v>
      </c>
      <c r="F1">
        <v>0</v>
      </c>
    </row>
    <row r="2" spans="1:6" ht="12.75">
      <c r="A2">
        <v>100</v>
      </c>
      <c r="B2" t="s">
        <v>13</v>
      </c>
      <c r="C2" t="s">
        <v>14</v>
      </c>
      <c r="D2" t="s">
        <v>2</v>
      </c>
      <c r="E2">
        <v>15</v>
      </c>
      <c r="F2">
        <v>0</v>
      </c>
    </row>
    <row r="3" spans="1:6" ht="12.75">
      <c r="A3">
        <v>130</v>
      </c>
      <c r="B3" t="s">
        <v>79</v>
      </c>
      <c r="C3" t="s">
        <v>80</v>
      </c>
      <c r="D3" t="s">
        <v>2</v>
      </c>
      <c r="E3">
        <v>15</v>
      </c>
      <c r="F3">
        <v>0</v>
      </c>
    </row>
    <row r="4" spans="1:6" ht="12.75">
      <c r="A4">
        <v>131</v>
      </c>
      <c r="B4" t="s">
        <v>9</v>
      </c>
      <c r="C4" t="s">
        <v>10</v>
      </c>
      <c r="D4" t="s">
        <v>2</v>
      </c>
      <c r="E4">
        <v>15</v>
      </c>
      <c r="F4">
        <v>0</v>
      </c>
    </row>
    <row r="5" spans="1:6" ht="12.75">
      <c r="A5">
        <v>132</v>
      </c>
      <c r="B5" t="s">
        <v>53</v>
      </c>
      <c r="C5" t="s">
        <v>54</v>
      </c>
      <c r="D5" t="s">
        <v>2</v>
      </c>
      <c r="E5">
        <v>15</v>
      </c>
      <c r="F5">
        <v>0</v>
      </c>
    </row>
    <row r="6" spans="1:6" ht="12.75">
      <c r="A6">
        <v>133</v>
      </c>
      <c r="B6" t="s">
        <v>100</v>
      </c>
      <c r="C6" t="s">
        <v>101</v>
      </c>
      <c r="D6" t="s">
        <v>2</v>
      </c>
      <c r="E6">
        <v>15</v>
      </c>
      <c r="F6">
        <v>0</v>
      </c>
    </row>
    <row r="7" spans="1:6" ht="12.75">
      <c r="A7">
        <v>145</v>
      </c>
      <c r="B7" t="s">
        <v>11</v>
      </c>
      <c r="C7" t="s">
        <v>12</v>
      </c>
      <c r="D7" t="s">
        <v>3</v>
      </c>
      <c r="E7">
        <v>15</v>
      </c>
      <c r="F7">
        <v>0</v>
      </c>
    </row>
    <row r="8" spans="1:6" ht="12.75">
      <c r="A8">
        <v>146</v>
      </c>
      <c r="B8" t="s">
        <v>63</v>
      </c>
      <c r="C8" t="s">
        <v>64</v>
      </c>
      <c r="D8" t="s">
        <v>2</v>
      </c>
      <c r="E8">
        <v>15</v>
      </c>
      <c r="F8">
        <v>0</v>
      </c>
    </row>
    <row r="9" spans="1:6" ht="12.75">
      <c r="A9">
        <v>305</v>
      </c>
      <c r="B9" t="s">
        <v>81</v>
      </c>
      <c r="C9" t="s">
        <v>82</v>
      </c>
      <c r="D9" t="s">
        <v>2</v>
      </c>
      <c r="E9">
        <v>15</v>
      </c>
      <c r="F9">
        <v>0</v>
      </c>
    </row>
    <row r="10" spans="1:6" ht="12.75">
      <c r="A10">
        <v>340</v>
      </c>
      <c r="B10" t="s">
        <v>7</v>
      </c>
      <c r="C10" t="s">
        <v>8</v>
      </c>
      <c r="D10" t="s">
        <v>2</v>
      </c>
      <c r="E10">
        <v>15</v>
      </c>
      <c r="F10">
        <v>0</v>
      </c>
    </row>
    <row r="11" spans="1:6" ht="12.75">
      <c r="A11">
        <v>341</v>
      </c>
      <c r="B11" t="s">
        <v>102</v>
      </c>
      <c r="C11" t="s">
        <v>103</v>
      </c>
      <c r="D11" t="s">
        <v>2</v>
      </c>
      <c r="E11">
        <v>15</v>
      </c>
      <c r="F11">
        <v>0</v>
      </c>
    </row>
    <row r="12" spans="1:6" ht="12.75">
      <c r="A12">
        <v>342</v>
      </c>
      <c r="B12" t="s">
        <v>104</v>
      </c>
      <c r="C12" t="s">
        <v>105</v>
      </c>
      <c r="D12" t="s">
        <v>106</v>
      </c>
      <c r="E12">
        <v>15</v>
      </c>
      <c r="F12">
        <v>0</v>
      </c>
    </row>
    <row r="13" spans="1:6" ht="12.75">
      <c r="A13">
        <v>396</v>
      </c>
      <c r="B13" t="s">
        <v>59</v>
      </c>
      <c r="C13" t="s">
        <v>60</v>
      </c>
      <c r="D13" t="s">
        <v>2</v>
      </c>
      <c r="E13">
        <v>15</v>
      </c>
      <c r="F13">
        <v>0</v>
      </c>
    </row>
    <row r="14" spans="1:6" ht="12.75">
      <c r="A14">
        <v>397</v>
      </c>
      <c r="B14" t="s">
        <v>75</v>
      </c>
      <c r="C14" t="s">
        <v>76</v>
      </c>
      <c r="D14" t="s">
        <v>2</v>
      </c>
      <c r="E14">
        <v>15</v>
      </c>
      <c r="F14">
        <v>0</v>
      </c>
    </row>
    <row r="15" spans="1:6" ht="12.75">
      <c r="A15">
        <v>398</v>
      </c>
      <c r="B15" t="s">
        <v>107</v>
      </c>
      <c r="C15" t="s">
        <v>108</v>
      </c>
      <c r="D15" t="s">
        <v>2</v>
      </c>
      <c r="E15">
        <v>15</v>
      </c>
      <c r="F15">
        <v>0</v>
      </c>
    </row>
    <row r="16" spans="1:6" ht="12.75">
      <c r="A16">
        <v>460</v>
      </c>
      <c r="B16" t="s">
        <v>109</v>
      </c>
      <c r="C16" t="s">
        <v>110</v>
      </c>
      <c r="D16" t="s">
        <v>2</v>
      </c>
      <c r="E16">
        <v>15</v>
      </c>
      <c r="F16">
        <v>0</v>
      </c>
    </row>
    <row r="17" spans="1:6" ht="12.75">
      <c r="A17">
        <v>585</v>
      </c>
      <c r="B17" t="s">
        <v>57</v>
      </c>
      <c r="C17" t="s">
        <v>58</v>
      </c>
      <c r="D17" t="s">
        <v>2</v>
      </c>
      <c r="E17">
        <v>15</v>
      </c>
      <c r="F17">
        <v>0</v>
      </c>
    </row>
    <row r="18" spans="1:6" ht="12.75">
      <c r="A18">
        <v>615</v>
      </c>
      <c r="B18" t="s">
        <v>4</v>
      </c>
      <c r="C18" t="s">
        <v>5</v>
      </c>
      <c r="D18" t="s">
        <v>2</v>
      </c>
      <c r="E18">
        <v>15</v>
      </c>
      <c r="F18">
        <v>0</v>
      </c>
    </row>
    <row r="19" spans="1:6" ht="12.75">
      <c r="A19">
        <v>670</v>
      </c>
      <c r="B19" t="s">
        <v>111</v>
      </c>
      <c r="C19" t="s">
        <v>112</v>
      </c>
      <c r="D19" t="s">
        <v>2</v>
      </c>
      <c r="E19">
        <v>15</v>
      </c>
      <c r="F19">
        <v>0</v>
      </c>
    </row>
    <row r="20" spans="1:6" ht="12.75">
      <c r="A20">
        <v>690</v>
      </c>
      <c r="B20" t="s">
        <v>113</v>
      </c>
      <c r="C20" t="s">
        <v>114</v>
      </c>
      <c r="D20" t="s">
        <v>2</v>
      </c>
      <c r="E20">
        <v>15</v>
      </c>
      <c r="F20">
        <v>0</v>
      </c>
    </row>
    <row r="21" spans="1:6" ht="12.75">
      <c r="A21">
        <v>705</v>
      </c>
      <c r="B21" t="s">
        <v>61</v>
      </c>
      <c r="C21" t="s">
        <v>62</v>
      </c>
      <c r="D21" t="s">
        <v>2</v>
      </c>
      <c r="E21">
        <v>15</v>
      </c>
      <c r="F21">
        <v>0</v>
      </c>
    </row>
    <row r="22" spans="1:6" ht="12.75">
      <c r="A22">
        <v>799</v>
      </c>
      <c r="B22" t="s">
        <v>55</v>
      </c>
      <c r="C22" t="s">
        <v>56</v>
      </c>
      <c r="D22" t="s">
        <v>2</v>
      </c>
      <c r="E22">
        <v>15</v>
      </c>
      <c r="F22">
        <v>0</v>
      </c>
    </row>
    <row r="23" spans="1:6" ht="12.75">
      <c r="A23">
        <v>854</v>
      </c>
      <c r="B23" t="s">
        <v>0</v>
      </c>
      <c r="C23" t="s">
        <v>1</v>
      </c>
      <c r="D23" t="s">
        <v>2</v>
      </c>
      <c r="E23">
        <v>15</v>
      </c>
      <c r="F23">
        <v>0</v>
      </c>
    </row>
    <row r="24" spans="1:6" ht="12.75">
      <c r="A24">
        <v>855</v>
      </c>
      <c r="B24" t="s">
        <v>77</v>
      </c>
      <c r="C24" t="s">
        <v>78</v>
      </c>
      <c r="D24" t="s">
        <v>2</v>
      </c>
      <c r="E24">
        <v>15</v>
      </c>
      <c r="F24">
        <v>0</v>
      </c>
    </row>
    <row r="25" spans="1:6" ht="12.75">
      <c r="A25">
        <v>910</v>
      </c>
      <c r="B25" t="s">
        <v>115</v>
      </c>
      <c r="C25" t="s">
        <v>116</v>
      </c>
      <c r="D25" t="s">
        <v>2</v>
      </c>
      <c r="E25">
        <v>15</v>
      </c>
      <c r="F25">
        <v>0</v>
      </c>
    </row>
    <row r="94" spans="1:6" ht="12.75">
      <c r="A94">
        <v>999</v>
      </c>
      <c r="B94" t="s">
        <v>6</v>
      </c>
      <c r="C94">
        <v>0</v>
      </c>
      <c r="D94" t="s">
        <v>6</v>
      </c>
      <c r="E94">
        <v>0</v>
      </c>
      <c r="F94">
        <v>0</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M30"/>
  <sheetViews>
    <sheetView workbookViewId="0" topLeftCell="A1">
      <selection activeCell="A1" sqref="A1"/>
    </sheetView>
  </sheetViews>
  <sheetFormatPr defaultColWidth="11.421875" defaultRowHeight="12.75"/>
  <cols>
    <col min="3" max="4" width="8.7109375" style="0" customWidth="1"/>
  </cols>
  <sheetData>
    <row r="1" spans="1:2" ht="12.75">
      <c r="A1" t="s">
        <v>15</v>
      </c>
      <c r="B1" t="s">
        <v>118</v>
      </c>
    </row>
    <row r="2" spans="1:2" ht="12.75">
      <c r="A2" t="s">
        <v>47</v>
      </c>
      <c r="B2" t="s">
        <v>48</v>
      </c>
    </row>
    <row r="3" spans="1:12" ht="12.75">
      <c r="A3" s="27" t="s">
        <v>124</v>
      </c>
      <c r="B3" s="27"/>
      <c r="C3" s="27"/>
      <c r="D3" s="27"/>
      <c r="E3" s="27"/>
      <c r="F3" s="27"/>
      <c r="G3" s="27"/>
      <c r="H3" s="27"/>
      <c r="I3" s="27"/>
      <c r="J3" s="27"/>
      <c r="K3" s="27"/>
      <c r="L3" s="27"/>
    </row>
    <row r="4" ht="12.75">
      <c r="A4" t="s">
        <v>16</v>
      </c>
    </row>
    <row r="5" spans="1:5" ht="12.75">
      <c r="A5" t="s">
        <v>17</v>
      </c>
      <c r="B5" t="s">
        <v>18</v>
      </c>
      <c r="C5" t="s">
        <v>19</v>
      </c>
      <c r="D5" t="s">
        <v>20</v>
      </c>
      <c r="E5" t="s">
        <v>21</v>
      </c>
    </row>
    <row r="6" spans="1:5" ht="12.75">
      <c r="A6" t="s">
        <v>22</v>
      </c>
      <c r="B6" t="s">
        <v>23</v>
      </c>
      <c r="C6" t="s">
        <v>24</v>
      </c>
      <c r="D6" t="s">
        <v>25</v>
      </c>
      <c r="E6" t="s">
        <v>26</v>
      </c>
    </row>
    <row r="7" ht="12.75">
      <c r="A7" t="s">
        <v>16</v>
      </c>
    </row>
    <row r="9" spans="1:7" ht="12.75">
      <c r="A9" t="s">
        <v>27</v>
      </c>
      <c r="B9" t="s">
        <v>28</v>
      </c>
      <c r="E9" t="s">
        <v>29</v>
      </c>
      <c r="F9" s="15" t="s">
        <v>41</v>
      </c>
      <c r="G9" s="15" t="s">
        <v>65</v>
      </c>
    </row>
    <row r="10" spans="1:7" ht="12.75">
      <c r="A10" s="1">
        <v>39542</v>
      </c>
      <c r="B10" t="s">
        <v>32</v>
      </c>
      <c r="C10">
        <v>1004</v>
      </c>
      <c r="D10">
        <v>100</v>
      </c>
      <c r="E10">
        <v>1.65</v>
      </c>
      <c r="F10">
        <f>IF(D10=D9,F9+E10,E10)</f>
        <v>1.65</v>
      </c>
      <c r="G10">
        <f>IF(D10=D11,0,1)</f>
        <v>0</v>
      </c>
    </row>
    <row r="11" spans="1:5" ht="12.75">
      <c r="A11" s="1">
        <v>39548</v>
      </c>
      <c r="B11" t="s">
        <v>32</v>
      </c>
      <c r="C11">
        <v>1005</v>
      </c>
      <c r="D11">
        <v>100</v>
      </c>
      <c r="E11">
        <v>1.65</v>
      </c>
    </row>
    <row r="14" spans="1:9" ht="12.75">
      <c r="A14" t="s">
        <v>27</v>
      </c>
      <c r="B14" t="s">
        <v>28</v>
      </c>
      <c r="E14" s="15" t="s">
        <v>41</v>
      </c>
      <c r="F14" s="15" t="s">
        <v>44</v>
      </c>
      <c r="G14" s="15" t="s">
        <v>41</v>
      </c>
      <c r="H14" s="15" t="s">
        <v>44</v>
      </c>
      <c r="I14" s="15" t="s">
        <v>65</v>
      </c>
    </row>
    <row r="15" spans="1:9" ht="12.75">
      <c r="A15" s="1">
        <v>39751</v>
      </c>
      <c r="B15" t="s">
        <v>32</v>
      </c>
      <c r="C15">
        <v>1030</v>
      </c>
      <c r="D15">
        <v>2</v>
      </c>
      <c r="E15">
        <v>598.8</v>
      </c>
      <c r="G15">
        <f>IF(D15=D14,G14+E15,E15)</f>
        <v>598.8</v>
      </c>
      <c r="H15">
        <f>IF(D15=D14,H14+F15,F15)</f>
        <v>0</v>
      </c>
      <c r="I15">
        <f>IF(D15=D16,0,1)</f>
        <v>1</v>
      </c>
    </row>
    <row r="16" spans="1:5" ht="12.75">
      <c r="A16" s="1">
        <v>39741</v>
      </c>
      <c r="B16" t="s">
        <v>32</v>
      </c>
      <c r="C16">
        <v>1027</v>
      </c>
      <c r="D16">
        <v>100</v>
      </c>
      <c r="E16">
        <v>0.45</v>
      </c>
    </row>
    <row r="17" spans="1:5" ht="12.75">
      <c r="A17" s="1">
        <v>39749</v>
      </c>
      <c r="B17" t="s">
        <v>32</v>
      </c>
      <c r="C17">
        <v>1029</v>
      </c>
      <c r="D17">
        <v>100</v>
      </c>
      <c r="E17">
        <v>0.45</v>
      </c>
    </row>
    <row r="20" spans="1:11" ht="12.75">
      <c r="A20" t="s">
        <v>27</v>
      </c>
      <c r="B20" t="s">
        <v>28</v>
      </c>
      <c r="E20" s="15" t="s">
        <v>41</v>
      </c>
      <c r="F20" s="15" t="s">
        <v>44</v>
      </c>
      <c r="G20" s="17" t="s">
        <v>45</v>
      </c>
      <c r="H20" s="15" t="s">
        <v>41</v>
      </c>
      <c r="I20" s="15" t="s">
        <v>44</v>
      </c>
      <c r="J20" s="17" t="s">
        <v>45</v>
      </c>
      <c r="K20" s="15" t="s">
        <v>65</v>
      </c>
    </row>
    <row r="21" spans="1:11" ht="12.75">
      <c r="A21" s="1">
        <v>39800</v>
      </c>
      <c r="B21" t="s">
        <v>32</v>
      </c>
      <c r="C21">
        <v>1034</v>
      </c>
      <c r="D21">
        <v>100</v>
      </c>
      <c r="E21" s="14">
        <v>0.45</v>
      </c>
      <c r="G21" s="14">
        <f>E21/0.15+F21</f>
        <v>3</v>
      </c>
      <c r="H21" s="14">
        <f>IF(D21=D20,H20+E21,E21)</f>
        <v>0.45</v>
      </c>
      <c r="I21" s="14">
        <f>IF(D21=D20,I20+F21,F21)</f>
        <v>0</v>
      </c>
      <c r="J21" s="14">
        <f>IF(D21=D20,J20+G21,G21)</f>
        <v>3</v>
      </c>
      <c r="K21">
        <f>IF(D21=D22,0,1)</f>
        <v>1</v>
      </c>
    </row>
    <row r="22" spans="1:11" ht="12.75">
      <c r="A22" s="1">
        <v>39813</v>
      </c>
      <c r="B22" t="s">
        <v>30</v>
      </c>
      <c r="C22">
        <v>1</v>
      </c>
      <c r="D22">
        <v>130</v>
      </c>
      <c r="E22" s="14">
        <v>159.1</v>
      </c>
      <c r="F22">
        <v>39.23</v>
      </c>
      <c r="G22" s="14">
        <f>E22/0.15+F22</f>
        <v>1099.8966666666668</v>
      </c>
      <c r="H22" s="14"/>
      <c r="I22" s="14"/>
      <c r="J22" s="14"/>
      <c r="K22" s="14"/>
    </row>
    <row r="23" spans="1:11" ht="12.75">
      <c r="A23" s="1">
        <v>39813</v>
      </c>
      <c r="B23" t="s">
        <v>30</v>
      </c>
      <c r="C23">
        <v>1</v>
      </c>
      <c r="D23">
        <v>131</v>
      </c>
      <c r="E23" s="14">
        <v>170.1</v>
      </c>
      <c r="G23" s="14">
        <f>E23/0.15+F23</f>
        <v>1134</v>
      </c>
      <c r="H23" s="14"/>
      <c r="I23" s="14"/>
      <c r="J23" s="14"/>
      <c r="K23" s="14"/>
    </row>
    <row r="24" spans="1:11" ht="12.75">
      <c r="A24" s="1">
        <v>39813</v>
      </c>
      <c r="B24" t="s">
        <v>30</v>
      </c>
      <c r="C24">
        <v>1</v>
      </c>
      <c r="D24">
        <v>132</v>
      </c>
      <c r="E24" s="14">
        <v>29.74</v>
      </c>
      <c r="G24" s="14">
        <f>E24/0.15+F24</f>
        <v>198.26666666666665</v>
      </c>
      <c r="H24" s="14"/>
      <c r="I24" s="14"/>
      <c r="J24" s="14"/>
      <c r="K24" s="14"/>
    </row>
    <row r="26" spans="1:13" ht="12.75">
      <c r="A26" t="s">
        <v>27</v>
      </c>
      <c r="B26" t="s">
        <v>28</v>
      </c>
      <c r="E26" s="15" t="s">
        <v>41</v>
      </c>
      <c r="F26" s="15" t="s">
        <v>74</v>
      </c>
      <c r="G26" s="15" t="s">
        <v>44</v>
      </c>
      <c r="H26" s="17" t="s">
        <v>45</v>
      </c>
      <c r="I26" s="15" t="s">
        <v>41</v>
      </c>
      <c r="J26" s="15" t="s">
        <v>74</v>
      </c>
      <c r="K26" s="15" t="s">
        <v>44</v>
      </c>
      <c r="L26" s="17" t="s">
        <v>45</v>
      </c>
      <c r="M26" s="15" t="s">
        <v>65</v>
      </c>
    </row>
    <row r="27" spans="1:13" ht="12.75">
      <c r="A27" s="1">
        <v>39800</v>
      </c>
      <c r="B27" t="s">
        <v>32</v>
      </c>
      <c r="C27">
        <v>1034</v>
      </c>
      <c r="D27">
        <v>100</v>
      </c>
      <c r="E27" s="14">
        <v>0.45</v>
      </c>
      <c r="F27" s="14"/>
      <c r="H27" s="14">
        <f>E27/0.15+F27+G27</f>
        <v>3</v>
      </c>
      <c r="I27" s="14">
        <f>IF(D27=D26,I26+E27,E27)</f>
        <v>0.45</v>
      </c>
      <c r="J27" s="14">
        <f>IF(D27=D26,J26+F27,F27)</f>
        <v>0</v>
      </c>
      <c r="K27" s="14">
        <f>IF(D27=D26,K26+G27,G27)</f>
        <v>0</v>
      </c>
      <c r="L27" s="14">
        <f>IF(D27=D26,L26+H27,H27)</f>
        <v>3</v>
      </c>
      <c r="M27">
        <f>IF(D27=D28,0,1)</f>
        <v>1</v>
      </c>
    </row>
    <row r="28" spans="1:12" ht="12.75">
      <c r="A28" s="1">
        <v>39813</v>
      </c>
      <c r="B28" t="s">
        <v>30</v>
      </c>
      <c r="C28">
        <v>1</v>
      </c>
      <c r="D28">
        <v>130</v>
      </c>
      <c r="E28" s="14">
        <v>159.1</v>
      </c>
      <c r="F28" s="14"/>
      <c r="G28">
        <v>39.23</v>
      </c>
      <c r="H28" s="14">
        <f>E28/0.15+F28+G28</f>
        <v>1099.8966666666668</v>
      </c>
      <c r="I28" s="14"/>
      <c r="J28" s="14"/>
      <c r="K28" s="14"/>
      <c r="L28" s="14"/>
    </row>
    <row r="29" spans="1:12" ht="12.75">
      <c r="A29" s="1">
        <v>39813</v>
      </c>
      <c r="B29" t="s">
        <v>30</v>
      </c>
      <c r="C29">
        <v>1</v>
      </c>
      <c r="D29">
        <v>131</v>
      </c>
      <c r="E29" s="14">
        <v>170.1</v>
      </c>
      <c r="F29" s="14">
        <v>100</v>
      </c>
      <c r="H29" s="14">
        <f>E29/0.15+F29+G29</f>
        <v>1234</v>
      </c>
      <c r="I29" s="14"/>
      <c r="J29" s="14"/>
      <c r="K29" s="14"/>
      <c r="L29" s="14"/>
    </row>
    <row r="30" spans="1:12" ht="12.75">
      <c r="A30" s="1">
        <v>39813</v>
      </c>
      <c r="B30" t="s">
        <v>30</v>
      </c>
      <c r="C30">
        <v>1</v>
      </c>
      <c r="D30">
        <v>132</v>
      </c>
      <c r="E30" s="14">
        <v>29.74</v>
      </c>
      <c r="F30" s="14"/>
      <c r="H30" s="14">
        <f>E30/0.15+F30+G30</f>
        <v>198.26666666666665</v>
      </c>
      <c r="I30" s="14"/>
      <c r="J30" s="14"/>
      <c r="K30" s="14"/>
      <c r="L30" s="14"/>
    </row>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W17"/>
  <sheetViews>
    <sheetView tabSelected="1" zoomScale="83" zoomScaleNormal="83" workbookViewId="0" topLeftCell="A1">
      <selection activeCell="E5" sqref="E5"/>
    </sheetView>
  </sheetViews>
  <sheetFormatPr defaultColWidth="11.421875" defaultRowHeight="12.75"/>
  <cols>
    <col min="1" max="1" width="12.7109375" style="0" customWidth="1"/>
    <col min="2" max="2" width="8.7109375" style="0" customWidth="1"/>
    <col min="3" max="4" width="7.7109375" style="0" customWidth="1"/>
    <col min="5" max="5" width="45.7109375" style="0" customWidth="1"/>
    <col min="6" max="6" width="15.7109375" style="0" customWidth="1"/>
    <col min="7" max="7" width="5.7109375" style="0" customWidth="1"/>
    <col min="8" max="8" width="12.7109375" style="0" customWidth="1"/>
    <col min="9" max="9" width="11.7109375" style="0" customWidth="1"/>
    <col min="10" max="11" width="12.7109375" style="0" customWidth="1"/>
    <col min="12" max="12" width="10.7109375" style="0" customWidth="1"/>
    <col min="13" max="13" width="12.7109375" style="0" customWidth="1"/>
  </cols>
  <sheetData>
    <row r="1" spans="1:13" ht="30" customHeight="1">
      <c r="A1" s="29"/>
      <c r="B1" s="29"/>
      <c r="C1" s="29"/>
      <c r="D1" s="29"/>
      <c r="E1" s="2" t="s">
        <v>117</v>
      </c>
      <c r="F1" s="30"/>
      <c r="G1" s="30"/>
      <c r="H1" s="2"/>
      <c r="I1" s="2"/>
      <c r="J1" s="2"/>
      <c r="K1" s="2"/>
      <c r="L1" s="2"/>
      <c r="M1" s="2"/>
    </row>
    <row r="2" spans="1:13" ht="30" customHeight="1">
      <c r="A2" s="29"/>
      <c r="B2" s="29"/>
      <c r="C2" s="29"/>
      <c r="D2" s="29"/>
      <c r="E2" s="2" t="s">
        <v>34</v>
      </c>
      <c r="F2" s="30"/>
      <c r="G2" s="30"/>
      <c r="H2" s="2"/>
      <c r="I2" s="2"/>
      <c r="J2" s="2"/>
      <c r="K2" s="2"/>
      <c r="L2" s="2"/>
      <c r="M2" s="2"/>
    </row>
    <row r="3" spans="1:13" ht="30" customHeight="1">
      <c r="A3" s="29"/>
      <c r="B3" s="29"/>
      <c r="C3" s="29"/>
      <c r="D3" s="29"/>
      <c r="E3" s="2" t="s">
        <v>70</v>
      </c>
      <c r="F3" s="30"/>
      <c r="G3" s="30"/>
      <c r="H3" s="2"/>
      <c r="I3" s="2"/>
      <c r="J3" s="2"/>
      <c r="K3" s="2"/>
      <c r="L3" s="2"/>
      <c r="M3" s="2"/>
    </row>
    <row r="4" spans="1:23" ht="30" customHeight="1">
      <c r="A4" s="26" t="s">
        <v>132</v>
      </c>
      <c r="B4" s="27"/>
      <c r="C4" s="27"/>
      <c r="D4" s="27"/>
      <c r="E4" s="27"/>
      <c r="F4" s="27"/>
      <c r="G4" s="27"/>
      <c r="H4" s="27"/>
      <c r="I4" s="27"/>
      <c r="J4" s="27"/>
      <c r="K4" s="27"/>
      <c r="L4" s="27"/>
      <c r="M4" s="28"/>
      <c r="N4" s="28"/>
      <c r="O4" s="28"/>
      <c r="P4" s="28"/>
      <c r="Q4" s="28"/>
      <c r="R4" s="28"/>
      <c r="S4" s="28"/>
      <c r="T4" s="28"/>
      <c r="U4" s="28"/>
      <c r="V4" s="28"/>
      <c r="W4" s="28"/>
    </row>
    <row r="5" spans="1:13" ht="45" customHeight="1">
      <c r="A5" s="4" t="s">
        <v>37</v>
      </c>
      <c r="B5" s="4" t="s">
        <v>38</v>
      </c>
      <c r="C5" s="4" t="s">
        <v>39</v>
      </c>
      <c r="D5" s="5" t="s">
        <v>40</v>
      </c>
      <c r="E5" s="4" t="s">
        <v>125</v>
      </c>
      <c r="F5" s="4" t="s">
        <v>46</v>
      </c>
      <c r="G5" s="4" t="s">
        <v>126</v>
      </c>
      <c r="H5" s="4" t="s">
        <v>127</v>
      </c>
      <c r="I5" s="4" t="s">
        <v>41</v>
      </c>
      <c r="J5" s="5" t="s">
        <v>128</v>
      </c>
      <c r="K5" s="5" t="s">
        <v>129</v>
      </c>
      <c r="L5" s="5" t="s">
        <v>99</v>
      </c>
      <c r="M5" s="4" t="s">
        <v>130</v>
      </c>
    </row>
    <row r="6" spans="1:13" ht="30" customHeight="1">
      <c r="A6" s="6">
        <v>39842</v>
      </c>
      <c r="B6" s="3" t="s">
        <v>87</v>
      </c>
      <c r="C6" s="7">
        <v>71</v>
      </c>
      <c r="D6" s="7">
        <v>1</v>
      </c>
      <c r="E6" s="3" t="str">
        <f aca="true" t="shared" si="0" ref="E6:E14">VLOOKUP(D6,RFC,2)</f>
        <v>ABC AEROLINEAS SA DE CV</v>
      </c>
      <c r="F6" s="3" t="str">
        <f aca="true" t="shared" si="1" ref="F6:F13">VLOOKUP(D6,RFC,3)</f>
        <v>AAE050309FM0</v>
      </c>
      <c r="G6" s="31" t="str">
        <f>VLOOKUP(D6,RFC,4)</f>
        <v>N</v>
      </c>
      <c r="H6" s="12">
        <v>72521.73333333334</v>
      </c>
      <c r="I6" s="12">
        <f>ROUND(H6*0.15,2)</f>
        <v>10878.26</v>
      </c>
      <c r="J6" s="12"/>
      <c r="K6" s="12"/>
      <c r="L6" s="12"/>
      <c r="M6" s="12">
        <f aca="true" t="shared" si="2" ref="M6:M14">H6+J6+K6</f>
        <v>72521.73333333334</v>
      </c>
    </row>
    <row r="7" spans="1:13" ht="30" customHeight="1">
      <c r="A7" s="8">
        <v>39842</v>
      </c>
      <c r="B7" s="9" t="s">
        <v>87</v>
      </c>
      <c r="C7" s="10">
        <v>70</v>
      </c>
      <c r="D7" s="10">
        <v>100</v>
      </c>
      <c r="E7" s="3" t="str">
        <f t="shared" si="0"/>
        <v>BANCO DEL BAJIO SA</v>
      </c>
      <c r="F7" s="3" t="str">
        <f t="shared" si="1"/>
        <v>BBA940707IE1</v>
      </c>
      <c r="G7" s="31" t="str">
        <f aca="true" t="shared" si="3" ref="G7:G14">VLOOKUP(D7,RFC,4)</f>
        <v>N</v>
      </c>
      <c r="H7" s="12">
        <v>60021.73333333334</v>
      </c>
      <c r="I7" s="12">
        <f aca="true" t="shared" si="4" ref="I7:I14">ROUND(H7*0.15,2)</f>
        <v>9003.26</v>
      </c>
      <c r="J7" s="12"/>
      <c r="K7" s="12"/>
      <c r="L7" s="12"/>
      <c r="M7" s="12">
        <f t="shared" si="2"/>
        <v>60021.73333333334</v>
      </c>
    </row>
    <row r="8" spans="1:13" ht="30" customHeight="1">
      <c r="A8" s="8">
        <v>39842</v>
      </c>
      <c r="B8" s="9" t="s">
        <v>87</v>
      </c>
      <c r="C8" s="10">
        <v>72</v>
      </c>
      <c r="D8" s="10">
        <v>130</v>
      </c>
      <c r="E8" s="3" t="str">
        <f t="shared" si="0"/>
        <v>CADENA COMERCIAL OXXO SA DE CV</v>
      </c>
      <c r="F8" s="3" t="str">
        <f t="shared" si="1"/>
        <v>CCO8605231N4</v>
      </c>
      <c r="G8" s="31" t="str">
        <f t="shared" si="3"/>
        <v>N</v>
      </c>
      <c r="H8" s="12">
        <v>33000</v>
      </c>
      <c r="I8" s="12">
        <f t="shared" si="4"/>
        <v>4950</v>
      </c>
      <c r="J8" s="12"/>
      <c r="K8" s="12"/>
      <c r="L8" s="12"/>
      <c r="M8" s="12">
        <f t="shared" si="2"/>
        <v>33000</v>
      </c>
    </row>
    <row r="9" spans="1:13" ht="30" customHeight="1">
      <c r="A9" s="8">
        <v>39842</v>
      </c>
      <c r="B9" s="9" t="s">
        <v>87</v>
      </c>
      <c r="C9" s="10">
        <v>74</v>
      </c>
      <c r="D9" s="10">
        <v>131</v>
      </c>
      <c r="E9" s="3" t="str">
        <f t="shared" si="0"/>
        <v>COSTCO DE MEXICO SA DE CV</v>
      </c>
      <c r="F9" s="3" t="str">
        <f t="shared" si="1"/>
        <v>CME910715UB9</v>
      </c>
      <c r="G9" s="31" t="str">
        <f t="shared" si="3"/>
        <v>N</v>
      </c>
      <c r="H9" s="12">
        <v>16000</v>
      </c>
      <c r="I9" s="12">
        <f t="shared" si="4"/>
        <v>2400</v>
      </c>
      <c r="J9" s="12"/>
      <c r="K9" s="12"/>
      <c r="L9" s="12"/>
      <c r="M9" s="12">
        <f t="shared" si="2"/>
        <v>16000</v>
      </c>
    </row>
    <row r="10" spans="1:13" ht="30" customHeight="1">
      <c r="A10" s="8">
        <v>39822</v>
      </c>
      <c r="B10" s="9" t="s">
        <v>87</v>
      </c>
      <c r="C10" s="10">
        <v>60</v>
      </c>
      <c r="D10" s="10">
        <v>132</v>
      </c>
      <c r="E10" s="3" t="str">
        <f t="shared" si="0"/>
        <v>COMISION FEDERAL DE ELECTRICIDAD</v>
      </c>
      <c r="F10" s="3" t="str">
        <f t="shared" si="1"/>
        <v>CFE370814QI0</v>
      </c>
      <c r="G10" s="31" t="str">
        <f t="shared" si="3"/>
        <v>N</v>
      </c>
      <c r="H10" s="12">
        <v>11850</v>
      </c>
      <c r="I10" s="12">
        <f t="shared" si="4"/>
        <v>1777.5</v>
      </c>
      <c r="J10" s="12"/>
      <c r="K10" s="12"/>
      <c r="L10" s="12"/>
      <c r="M10" s="12">
        <f t="shared" si="2"/>
        <v>11850</v>
      </c>
    </row>
    <row r="11" spans="1:13" ht="30" customHeight="1">
      <c r="A11" s="8">
        <v>39842</v>
      </c>
      <c r="B11" s="9" t="s">
        <v>87</v>
      </c>
      <c r="C11" s="10">
        <v>73</v>
      </c>
      <c r="D11" s="10">
        <v>133</v>
      </c>
      <c r="E11" s="3" t="str">
        <f t="shared" si="0"/>
        <v>COMUNICACIONES NEXTEL DE MEXICO SA DE CV</v>
      </c>
      <c r="F11" s="3" t="str">
        <f t="shared" si="1"/>
        <v>CNM980114PI2</v>
      </c>
      <c r="G11" s="31" t="str">
        <f t="shared" si="3"/>
        <v>N</v>
      </c>
      <c r="H11" s="12">
        <v>11400.466666666667</v>
      </c>
      <c r="I11" s="12">
        <f t="shared" si="4"/>
        <v>1710.07</v>
      </c>
      <c r="J11" s="12"/>
      <c r="K11" s="12"/>
      <c r="L11" s="12"/>
      <c r="M11" s="12">
        <f t="shared" si="2"/>
        <v>11400.466666666667</v>
      </c>
    </row>
    <row r="12" spans="1:13" ht="30" customHeight="1">
      <c r="A12" s="8">
        <v>39818</v>
      </c>
      <c r="B12" s="9" t="s">
        <v>87</v>
      </c>
      <c r="C12" s="10">
        <v>59</v>
      </c>
      <c r="D12" s="10">
        <v>145</v>
      </c>
      <c r="E12" s="3" t="str">
        <f t="shared" si="0"/>
        <v>COMBUSTIBLES ADITIVOS Y SERVICIOS MAGICOS S DE RL DE CV</v>
      </c>
      <c r="F12" s="3" t="str">
        <f t="shared" si="1"/>
        <v>CAS000831GQ5</v>
      </c>
      <c r="G12" s="31" t="str">
        <f t="shared" si="3"/>
        <v>GAS</v>
      </c>
      <c r="H12" s="12">
        <v>6956.533333333334</v>
      </c>
      <c r="I12" s="12">
        <f t="shared" si="4"/>
        <v>1043.48</v>
      </c>
      <c r="J12" s="12"/>
      <c r="K12" s="12"/>
      <c r="L12" s="12"/>
      <c r="M12" s="12">
        <f t="shared" si="2"/>
        <v>6956.533333333334</v>
      </c>
    </row>
    <row r="13" spans="1:13" ht="30" customHeight="1">
      <c r="A13" s="8">
        <v>39822</v>
      </c>
      <c r="B13" s="9" t="s">
        <v>87</v>
      </c>
      <c r="C13" s="10">
        <v>63</v>
      </c>
      <c r="D13" s="10">
        <v>342</v>
      </c>
      <c r="E13" s="3" t="str">
        <f t="shared" si="0"/>
        <v>FLETES DE ORIENTE SA DE CV</v>
      </c>
      <c r="F13" s="3" t="str">
        <f t="shared" si="1"/>
        <v>FOR630225561</v>
      </c>
      <c r="G13" s="31" t="str">
        <f t="shared" si="3"/>
        <v>FLE</v>
      </c>
      <c r="H13" s="12">
        <v>3930</v>
      </c>
      <c r="I13" s="12">
        <f t="shared" si="4"/>
        <v>589.5</v>
      </c>
      <c r="J13" s="12"/>
      <c r="K13" s="12"/>
      <c r="L13" s="12">
        <v>393</v>
      </c>
      <c r="M13" s="12">
        <f t="shared" si="2"/>
        <v>3930</v>
      </c>
    </row>
    <row r="14" spans="1:13" ht="30" customHeight="1">
      <c r="A14" s="8">
        <v>39822</v>
      </c>
      <c r="B14" s="9" t="s">
        <v>87</v>
      </c>
      <c r="C14" s="10">
        <v>66</v>
      </c>
      <c r="D14" s="10">
        <v>999</v>
      </c>
      <c r="E14" s="3" t="str">
        <f t="shared" si="0"/>
        <v>GLOBAL</v>
      </c>
      <c r="F14" s="3"/>
      <c r="G14" s="31" t="str">
        <f t="shared" si="3"/>
        <v>GLOBAL</v>
      </c>
      <c r="H14" s="12">
        <v>19285.466666666667</v>
      </c>
      <c r="I14" s="12">
        <f t="shared" si="4"/>
        <v>2892.82</v>
      </c>
      <c r="J14" s="12">
        <v>148.2</v>
      </c>
      <c r="K14" s="12"/>
      <c r="L14" s="12">
        <v>9.08</v>
      </c>
      <c r="M14" s="12">
        <f t="shared" si="2"/>
        <v>19433.666666666668</v>
      </c>
    </row>
    <row r="15" spans="1:13" ht="30" customHeight="1">
      <c r="A15" s="11" t="s">
        <v>35</v>
      </c>
      <c r="B15" s="3"/>
      <c r="C15" s="7"/>
      <c r="D15" s="12"/>
      <c r="E15" s="9" t="s">
        <v>35</v>
      </c>
      <c r="F15" s="9"/>
      <c r="G15" s="9"/>
      <c r="H15" s="12">
        <f aca="true" t="shared" si="5" ref="H15:M15">SUM(H6:H14)</f>
        <v>234965.93333333335</v>
      </c>
      <c r="I15" s="12">
        <f t="shared" si="5"/>
        <v>35244.89</v>
      </c>
      <c r="J15" s="12">
        <f t="shared" si="5"/>
        <v>148.2</v>
      </c>
      <c r="K15" s="12">
        <f t="shared" si="5"/>
        <v>0</v>
      </c>
      <c r="L15" s="12">
        <f t="shared" si="5"/>
        <v>402.08</v>
      </c>
      <c r="M15" s="12">
        <f t="shared" si="5"/>
        <v>235114.13333333333</v>
      </c>
    </row>
    <row r="17" ht="12.75">
      <c r="D17" t="s">
        <v>131</v>
      </c>
    </row>
  </sheetData>
  <printOptions/>
  <pageMargins left="0.7086614173228347" right="0.3937007874015748" top="0.6692913385826772" bottom="0.3937007874015748" header="0" footer="0"/>
  <pageSetup fitToHeight="1" fitToWidth="1" horizontalDpi="300" verticalDpi="300" orientation="landscape" scale="91" r:id="rId1"/>
</worksheet>
</file>

<file path=xl/worksheets/sheet4.xml><?xml version="1.0" encoding="utf-8"?>
<worksheet xmlns="http://schemas.openxmlformats.org/spreadsheetml/2006/main" xmlns:r="http://schemas.openxmlformats.org/officeDocument/2006/relationships">
  <dimension ref="A1:M23"/>
  <sheetViews>
    <sheetView workbookViewId="0" topLeftCell="A1">
      <selection activeCell="A1" sqref="A1"/>
    </sheetView>
  </sheetViews>
  <sheetFormatPr defaultColWidth="11.421875" defaultRowHeight="12.75"/>
  <cols>
    <col min="2" max="4" width="8.7109375" style="0" customWidth="1"/>
  </cols>
  <sheetData>
    <row r="1" spans="1:2" ht="12.75">
      <c r="A1" t="s">
        <v>15</v>
      </c>
      <c r="B1" t="s">
        <v>118</v>
      </c>
    </row>
    <row r="2" spans="1:2" ht="12.75">
      <c r="A2" t="s">
        <v>66</v>
      </c>
      <c r="B2" t="s">
        <v>67</v>
      </c>
    </row>
    <row r="3" spans="1:13" ht="12.75">
      <c r="A3" s="27" t="s">
        <v>123</v>
      </c>
      <c r="B3" s="27"/>
      <c r="C3" s="27"/>
      <c r="D3" s="27"/>
      <c r="E3" s="27"/>
      <c r="F3" s="27"/>
      <c r="G3" s="27"/>
      <c r="H3" s="27"/>
      <c r="I3" s="27"/>
      <c r="J3" s="27"/>
      <c r="K3" s="27"/>
      <c r="L3" s="27"/>
      <c r="M3" s="27"/>
    </row>
    <row r="5" spans="1:9" ht="12.75">
      <c r="A5" t="s">
        <v>27</v>
      </c>
      <c r="B5" t="s">
        <v>28</v>
      </c>
      <c r="E5" s="15" t="s">
        <v>41</v>
      </c>
      <c r="F5" s="15" t="s">
        <v>43</v>
      </c>
      <c r="G5" s="15" t="s">
        <v>99</v>
      </c>
      <c r="H5" s="15" t="s">
        <v>42</v>
      </c>
      <c r="I5" s="17" t="s">
        <v>45</v>
      </c>
    </row>
    <row r="6" spans="1:9" ht="12.75">
      <c r="A6" s="1">
        <v>39842</v>
      </c>
      <c r="B6" t="s">
        <v>87</v>
      </c>
      <c r="C6">
        <v>71</v>
      </c>
      <c r="D6">
        <v>600</v>
      </c>
      <c r="E6" s="14">
        <v>10878.26</v>
      </c>
      <c r="F6" s="14"/>
      <c r="G6" s="14"/>
      <c r="H6" s="14">
        <f>E6/0.15</f>
        <v>72521.73333333334</v>
      </c>
      <c r="I6" s="14">
        <f>H6+F6</f>
        <v>72521.73333333334</v>
      </c>
    </row>
    <row r="7" spans="1:9" ht="12.75">
      <c r="A7" s="1">
        <v>39842</v>
      </c>
      <c r="B7" t="s">
        <v>87</v>
      </c>
      <c r="C7">
        <v>70</v>
      </c>
      <c r="D7">
        <v>710</v>
      </c>
      <c r="E7" s="14">
        <v>9003.26</v>
      </c>
      <c r="F7" s="14"/>
      <c r="G7" s="14"/>
      <c r="H7" s="14">
        <f aca="true" t="shared" si="0" ref="H7:H20">E7/0.15</f>
        <v>60021.73333333334</v>
      </c>
      <c r="I7" s="14">
        <f aca="true" t="shared" si="1" ref="I7:I20">H7+F7</f>
        <v>60021.73333333334</v>
      </c>
    </row>
    <row r="8" spans="1:9" ht="12.75">
      <c r="A8" s="1">
        <v>39842</v>
      </c>
      <c r="B8" t="s">
        <v>87</v>
      </c>
      <c r="C8">
        <v>72</v>
      </c>
      <c r="D8">
        <v>711</v>
      </c>
      <c r="E8" s="14">
        <v>4950</v>
      </c>
      <c r="F8" s="14"/>
      <c r="G8" s="14"/>
      <c r="H8" s="14">
        <f t="shared" si="0"/>
        <v>33000</v>
      </c>
      <c r="I8" s="14">
        <f t="shared" si="1"/>
        <v>33000</v>
      </c>
    </row>
    <row r="9" spans="1:9" ht="12.75">
      <c r="A9" s="1">
        <v>39842</v>
      </c>
      <c r="B9" t="s">
        <v>87</v>
      </c>
      <c r="C9">
        <v>74</v>
      </c>
      <c r="D9">
        <v>101</v>
      </c>
      <c r="E9" s="14">
        <v>2400</v>
      </c>
      <c r="F9" s="14"/>
      <c r="G9" s="14"/>
      <c r="H9" s="14">
        <f t="shared" si="0"/>
        <v>16000</v>
      </c>
      <c r="I9" s="14">
        <f t="shared" si="1"/>
        <v>16000</v>
      </c>
    </row>
    <row r="10" spans="1:9" ht="12.75">
      <c r="A10" s="23">
        <v>39822</v>
      </c>
      <c r="B10" s="24" t="s">
        <v>87</v>
      </c>
      <c r="C10" s="24">
        <v>60</v>
      </c>
      <c r="D10" s="24">
        <v>250</v>
      </c>
      <c r="E10" s="25">
        <v>1777.5</v>
      </c>
      <c r="F10" s="25"/>
      <c r="G10" s="25"/>
      <c r="H10" s="14">
        <f t="shared" si="0"/>
        <v>11850</v>
      </c>
      <c r="I10" s="14">
        <f t="shared" si="1"/>
        <v>11850</v>
      </c>
    </row>
    <row r="11" spans="1:9" ht="12.75">
      <c r="A11" s="23">
        <v>39842</v>
      </c>
      <c r="B11" s="24" t="s">
        <v>87</v>
      </c>
      <c r="C11" s="24">
        <v>73</v>
      </c>
      <c r="D11" s="24">
        <v>290</v>
      </c>
      <c r="E11" s="25">
        <v>1710.07</v>
      </c>
      <c r="F11" s="25"/>
      <c r="G11" s="25"/>
      <c r="H11" s="14">
        <f t="shared" si="0"/>
        <v>11400.466666666667</v>
      </c>
      <c r="I11" s="14">
        <f t="shared" si="1"/>
        <v>11400.466666666667</v>
      </c>
    </row>
    <row r="12" spans="1:9" ht="12.75">
      <c r="A12" s="23">
        <v>39818</v>
      </c>
      <c r="B12" s="24" t="s">
        <v>87</v>
      </c>
      <c r="C12" s="24">
        <v>59</v>
      </c>
      <c r="D12" s="24">
        <v>800</v>
      </c>
      <c r="E12" s="25">
        <v>1043.48</v>
      </c>
      <c r="F12" s="25"/>
      <c r="G12" s="25"/>
      <c r="H12" s="14">
        <f t="shared" si="0"/>
        <v>6956.533333333334</v>
      </c>
      <c r="I12" s="14">
        <f t="shared" si="1"/>
        <v>6956.533333333334</v>
      </c>
    </row>
    <row r="13" spans="1:9" ht="12.75">
      <c r="A13" s="22">
        <v>39844</v>
      </c>
      <c r="B13" s="18" t="s">
        <v>30</v>
      </c>
      <c r="C13" s="18">
        <v>4</v>
      </c>
      <c r="D13" s="18">
        <v>691</v>
      </c>
      <c r="E13" s="16">
        <v>763.14</v>
      </c>
      <c r="F13" s="16"/>
      <c r="G13" s="16"/>
      <c r="H13" s="14">
        <f t="shared" si="0"/>
        <v>5087.6</v>
      </c>
      <c r="I13" s="14">
        <f t="shared" si="1"/>
        <v>5087.6</v>
      </c>
    </row>
    <row r="14" spans="1:9" ht="12.75">
      <c r="A14" s="19">
        <v>39822</v>
      </c>
      <c r="B14" s="20" t="s">
        <v>87</v>
      </c>
      <c r="C14" s="20">
        <v>63</v>
      </c>
      <c r="D14" s="20">
        <v>801</v>
      </c>
      <c r="E14" s="21">
        <v>589.5</v>
      </c>
      <c r="F14" s="21"/>
      <c r="G14" s="21">
        <v>393</v>
      </c>
      <c r="H14" s="21">
        <f t="shared" si="0"/>
        <v>3930</v>
      </c>
      <c r="I14" s="21">
        <f t="shared" si="1"/>
        <v>3930</v>
      </c>
    </row>
    <row r="15" spans="1:9" ht="12.75">
      <c r="A15" s="22">
        <v>39822</v>
      </c>
      <c r="B15" s="18" t="s">
        <v>87</v>
      </c>
      <c r="C15" s="18">
        <v>66</v>
      </c>
      <c r="D15" s="18">
        <v>460</v>
      </c>
      <c r="E15" s="16">
        <v>526.43</v>
      </c>
      <c r="F15" s="16"/>
      <c r="G15" s="16"/>
      <c r="H15" s="14">
        <f t="shared" si="0"/>
        <v>3509.5333333333333</v>
      </c>
      <c r="I15" s="14">
        <f t="shared" si="1"/>
        <v>3509.5333333333333</v>
      </c>
    </row>
    <row r="16" spans="1:9" ht="12.75">
      <c r="A16" s="22">
        <v>39844</v>
      </c>
      <c r="B16" s="18" t="s">
        <v>30</v>
      </c>
      <c r="C16" s="18">
        <v>4</v>
      </c>
      <c r="D16" s="18">
        <v>999</v>
      </c>
      <c r="E16" s="16">
        <v>506.07</v>
      </c>
      <c r="F16" s="16"/>
      <c r="G16" s="16">
        <v>9.08</v>
      </c>
      <c r="H16" s="14">
        <f t="shared" si="0"/>
        <v>3373.8</v>
      </c>
      <c r="I16" s="14">
        <f t="shared" si="1"/>
        <v>3373.8</v>
      </c>
    </row>
    <row r="17" spans="1:9" ht="12.75">
      <c r="A17" s="22">
        <v>39828</v>
      </c>
      <c r="B17" s="18" t="s">
        <v>87</v>
      </c>
      <c r="C17" s="18">
        <v>69</v>
      </c>
      <c r="D17" s="18">
        <v>133</v>
      </c>
      <c r="E17" s="16">
        <v>385.57</v>
      </c>
      <c r="F17" s="16"/>
      <c r="G17" s="16"/>
      <c r="H17" s="14">
        <f t="shared" si="0"/>
        <v>2570.4666666666667</v>
      </c>
      <c r="I17" s="14">
        <f t="shared" si="1"/>
        <v>2570.4666666666667</v>
      </c>
    </row>
    <row r="18" spans="1:9" ht="12.75">
      <c r="A18" s="22">
        <v>39844</v>
      </c>
      <c r="B18" s="18" t="s">
        <v>30</v>
      </c>
      <c r="C18" s="18">
        <v>4</v>
      </c>
      <c r="D18" s="18">
        <v>910</v>
      </c>
      <c r="E18" s="16">
        <v>357.65</v>
      </c>
      <c r="F18" s="16"/>
      <c r="G18" s="16"/>
      <c r="H18" s="14">
        <f t="shared" si="0"/>
        <v>2384.3333333333335</v>
      </c>
      <c r="I18" s="14">
        <f t="shared" si="1"/>
        <v>2384.3333333333335</v>
      </c>
    </row>
    <row r="19" spans="1:9" ht="12.75">
      <c r="A19" s="22">
        <v>39844</v>
      </c>
      <c r="B19" s="18" t="s">
        <v>30</v>
      </c>
      <c r="C19" s="18">
        <v>4</v>
      </c>
      <c r="D19" s="18">
        <v>712</v>
      </c>
      <c r="E19" s="16">
        <v>280.31</v>
      </c>
      <c r="F19" s="16"/>
      <c r="G19" s="16"/>
      <c r="H19" s="14">
        <f t="shared" si="0"/>
        <v>1868.7333333333333</v>
      </c>
      <c r="I19" s="14">
        <f t="shared" si="1"/>
        <v>1868.7333333333333</v>
      </c>
    </row>
    <row r="20" spans="1:9" ht="12.75">
      <c r="A20" s="22">
        <v>39844</v>
      </c>
      <c r="B20" s="18" t="s">
        <v>30</v>
      </c>
      <c r="C20" s="18">
        <v>4</v>
      </c>
      <c r="D20" s="18">
        <v>670</v>
      </c>
      <c r="E20" s="16">
        <v>73.65</v>
      </c>
      <c r="F20" s="16">
        <v>148.2</v>
      </c>
      <c r="G20" s="16"/>
      <c r="H20" s="14">
        <f t="shared" si="0"/>
        <v>491.00000000000006</v>
      </c>
      <c r="I20" s="14">
        <f t="shared" si="1"/>
        <v>639.2</v>
      </c>
    </row>
    <row r="21" spans="2:9" ht="12.75">
      <c r="B21" t="s">
        <v>35</v>
      </c>
      <c r="E21" s="14">
        <f>SUM(E6:E20)</f>
        <v>35244.89</v>
      </c>
      <c r="F21" s="14">
        <f>SUM(F6:F20)</f>
        <v>148.2</v>
      </c>
      <c r="G21" s="14">
        <f>SUM(G6:G20)</f>
        <v>402.08</v>
      </c>
      <c r="H21" s="14">
        <f>SUM(H6:H20)</f>
        <v>234965.93333333335</v>
      </c>
      <c r="I21" s="14">
        <f>SUM(I6:I20)</f>
        <v>235114.13333333336</v>
      </c>
    </row>
    <row r="22" spans="2:9" ht="12.75">
      <c r="B22" t="s">
        <v>52</v>
      </c>
      <c r="E22" s="14">
        <f>E21*0.1</f>
        <v>3524.489</v>
      </c>
      <c r="F22" s="14"/>
      <c r="G22" s="14"/>
      <c r="H22" s="14">
        <f>H21*0.1</f>
        <v>23496.593333333338</v>
      </c>
      <c r="I22" s="14">
        <f>I21*0.1</f>
        <v>23511.413333333338</v>
      </c>
    </row>
    <row r="23" spans="2:9" ht="12.75">
      <c r="B23" s="18" t="s">
        <v>36</v>
      </c>
      <c r="C23" s="18"/>
      <c r="D23" s="18"/>
      <c r="E23" s="16">
        <f>SUM(E15:E20)+E13</f>
        <v>2892.8199999999997</v>
      </c>
      <c r="F23" s="16">
        <f>SUM(F15:F20)+F13</f>
        <v>148.2</v>
      </c>
      <c r="G23" s="16">
        <f>SUM(G15:G20)+G13</f>
        <v>9.08</v>
      </c>
      <c r="H23" s="16">
        <f>SUM(H15:H20)+H13</f>
        <v>19285.466666666667</v>
      </c>
      <c r="I23" s="16">
        <f>SUM(I15:I20)+I13</f>
        <v>19433.66666666667</v>
      </c>
    </row>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11.421875" defaultRowHeight="12.75"/>
  <cols>
    <col min="2" max="4" width="8.7109375" style="0" customWidth="1"/>
  </cols>
  <sheetData>
    <row r="1" spans="1:2" ht="12.75">
      <c r="A1" t="s">
        <v>83</v>
      </c>
      <c r="B1" t="s">
        <v>118</v>
      </c>
    </row>
    <row r="2" spans="1:2" ht="12.75">
      <c r="A2" t="s">
        <v>66</v>
      </c>
      <c r="B2" t="s">
        <v>84</v>
      </c>
    </row>
    <row r="3" spans="1:10" ht="12.75">
      <c r="A3" s="26" t="s">
        <v>122</v>
      </c>
      <c r="B3" s="27"/>
      <c r="C3" s="27"/>
      <c r="D3" s="27"/>
      <c r="E3" s="27"/>
      <c r="F3" s="27"/>
      <c r="G3" s="27"/>
      <c r="H3" s="27"/>
      <c r="I3" s="27"/>
      <c r="J3" s="27"/>
    </row>
    <row r="4" ht="12.75">
      <c r="A4" t="s">
        <v>16</v>
      </c>
    </row>
    <row r="5" spans="1:5" ht="12.75">
      <c r="A5" t="s">
        <v>27</v>
      </c>
      <c r="B5" t="s">
        <v>28</v>
      </c>
      <c r="E5" s="15" t="s">
        <v>41</v>
      </c>
    </row>
    <row r="6" spans="1:5" ht="12.75">
      <c r="A6" s="1">
        <v>39842</v>
      </c>
      <c r="B6" t="s">
        <v>87</v>
      </c>
      <c r="C6">
        <v>71</v>
      </c>
      <c r="D6">
        <v>600</v>
      </c>
      <c r="E6">
        <v>10878.26</v>
      </c>
    </row>
    <row r="7" spans="1:5" ht="12.75">
      <c r="A7" s="1">
        <v>39842</v>
      </c>
      <c r="B7" t="s">
        <v>87</v>
      </c>
      <c r="C7">
        <v>70</v>
      </c>
      <c r="D7">
        <v>710</v>
      </c>
      <c r="E7">
        <v>9003.26</v>
      </c>
    </row>
    <row r="8" spans="1:5" ht="12.75">
      <c r="A8" s="1">
        <v>39842</v>
      </c>
      <c r="B8" t="s">
        <v>87</v>
      </c>
      <c r="C8">
        <v>72</v>
      </c>
      <c r="D8">
        <v>711</v>
      </c>
      <c r="E8">
        <v>4950</v>
      </c>
    </row>
    <row r="9" spans="1:5" ht="12.75">
      <c r="A9" s="1">
        <v>39842</v>
      </c>
      <c r="B9" t="s">
        <v>87</v>
      </c>
      <c r="C9">
        <v>74</v>
      </c>
      <c r="D9">
        <v>101</v>
      </c>
      <c r="E9">
        <v>2400</v>
      </c>
    </row>
    <row r="10" spans="1:5" ht="12.75">
      <c r="A10" s="1">
        <v>39822</v>
      </c>
      <c r="B10" t="s">
        <v>87</v>
      </c>
      <c r="C10">
        <v>60</v>
      </c>
      <c r="D10">
        <v>250</v>
      </c>
      <c r="E10">
        <v>1777.5</v>
      </c>
    </row>
    <row r="11" spans="1:5" ht="12.75">
      <c r="A11" s="1">
        <v>39842</v>
      </c>
      <c r="B11" t="s">
        <v>87</v>
      </c>
      <c r="C11">
        <v>73</v>
      </c>
      <c r="D11">
        <v>290</v>
      </c>
      <c r="E11">
        <v>1710.07</v>
      </c>
    </row>
    <row r="12" spans="1:5" ht="12.75">
      <c r="A12" s="1">
        <v>39818</v>
      </c>
      <c r="B12" t="s">
        <v>87</v>
      </c>
      <c r="C12">
        <v>59</v>
      </c>
      <c r="D12">
        <v>800</v>
      </c>
      <c r="E12">
        <v>1043.48</v>
      </c>
    </row>
    <row r="13" spans="1:5" ht="12.75">
      <c r="A13" s="1">
        <v>39844</v>
      </c>
      <c r="B13" t="s">
        <v>30</v>
      </c>
      <c r="C13">
        <v>4</v>
      </c>
      <c r="D13">
        <v>691</v>
      </c>
      <c r="E13">
        <v>763.14</v>
      </c>
    </row>
    <row r="14" spans="1:5" ht="12.75">
      <c r="A14" s="1">
        <v>39822</v>
      </c>
      <c r="B14" t="s">
        <v>87</v>
      </c>
      <c r="C14">
        <v>63</v>
      </c>
      <c r="D14">
        <v>801</v>
      </c>
      <c r="E14">
        <v>589.5</v>
      </c>
    </row>
    <row r="15" spans="1:5" ht="12.75">
      <c r="A15" s="1">
        <v>39822</v>
      </c>
      <c r="B15" t="s">
        <v>87</v>
      </c>
      <c r="C15">
        <v>66</v>
      </c>
      <c r="D15">
        <v>460</v>
      </c>
      <c r="E15">
        <v>526.43</v>
      </c>
    </row>
    <row r="16" spans="1:5" ht="12.75">
      <c r="A16" s="1">
        <v>39844</v>
      </c>
      <c r="B16" t="s">
        <v>30</v>
      </c>
      <c r="C16">
        <v>4</v>
      </c>
      <c r="D16">
        <v>999</v>
      </c>
      <c r="E16">
        <v>506.07</v>
      </c>
    </row>
    <row r="17" spans="1:5" ht="12.75">
      <c r="A17" s="1">
        <v>39828</v>
      </c>
      <c r="B17" t="s">
        <v>87</v>
      </c>
      <c r="C17">
        <v>69</v>
      </c>
      <c r="D17">
        <v>133</v>
      </c>
      <c r="E17">
        <v>385.57</v>
      </c>
    </row>
    <row r="18" spans="1:5" ht="12.75">
      <c r="A18" s="1">
        <v>39844</v>
      </c>
      <c r="B18" t="s">
        <v>30</v>
      </c>
      <c r="C18">
        <v>4</v>
      </c>
      <c r="D18">
        <v>910</v>
      </c>
      <c r="E18">
        <v>357.65</v>
      </c>
    </row>
    <row r="19" spans="1:5" ht="12.75">
      <c r="A19" s="1">
        <v>39844</v>
      </c>
      <c r="B19" t="s">
        <v>30</v>
      </c>
      <c r="C19">
        <v>4</v>
      </c>
      <c r="D19">
        <v>712</v>
      </c>
      <c r="E19">
        <v>280.31</v>
      </c>
    </row>
    <row r="20" spans="1:5" ht="12.75">
      <c r="A20" s="1">
        <v>39844</v>
      </c>
      <c r="B20" t="s">
        <v>30</v>
      </c>
      <c r="C20">
        <v>4</v>
      </c>
      <c r="D20">
        <v>670</v>
      </c>
      <c r="E20">
        <v>73.65</v>
      </c>
    </row>
    <row r="21" ht="12.75">
      <c r="E21">
        <f>SUM(E6:E20)</f>
        <v>35244.89</v>
      </c>
    </row>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11.421875" defaultRowHeight="12.75"/>
  <cols>
    <col min="2" max="3" width="8.7109375" style="0" customWidth="1"/>
    <col min="4" max="4" width="30.7109375" style="0" customWidth="1"/>
  </cols>
  <sheetData>
    <row r="1" spans="1:2" ht="12.75">
      <c r="A1" t="s">
        <v>83</v>
      </c>
      <c r="B1" t="s">
        <v>118</v>
      </c>
    </row>
    <row r="2" spans="1:2" ht="12.75">
      <c r="A2" t="s">
        <v>66</v>
      </c>
      <c r="B2" t="s">
        <v>84</v>
      </c>
    </row>
    <row r="3" spans="1:5" ht="12.75">
      <c r="A3" s="27" t="s">
        <v>121</v>
      </c>
      <c r="B3" s="27"/>
      <c r="C3" s="27"/>
      <c r="D3" s="27"/>
      <c r="E3" s="27"/>
    </row>
    <row r="4" ht="12.75">
      <c r="A4" t="s">
        <v>16</v>
      </c>
    </row>
    <row r="5" spans="1:2" ht="12.75">
      <c r="A5" t="s">
        <v>27</v>
      </c>
      <c r="B5" t="s">
        <v>28</v>
      </c>
    </row>
    <row r="6" spans="1:5" ht="12.75">
      <c r="A6" s="1">
        <v>39814</v>
      </c>
      <c r="B6" t="s">
        <v>30</v>
      </c>
      <c r="C6">
        <v>5</v>
      </c>
      <c r="D6">
        <v>999</v>
      </c>
      <c r="E6">
        <v>34.5</v>
      </c>
    </row>
    <row r="7" spans="1:5" ht="12.75">
      <c r="A7" s="1">
        <v>39814</v>
      </c>
      <c r="B7" t="s">
        <v>30</v>
      </c>
      <c r="C7">
        <v>5</v>
      </c>
      <c r="D7">
        <v>999</v>
      </c>
      <c r="E7">
        <v>18</v>
      </c>
    </row>
    <row r="8" spans="1:5" ht="12.75">
      <c r="A8" s="1">
        <v>39818</v>
      </c>
      <c r="B8" t="s">
        <v>87</v>
      </c>
      <c r="C8">
        <v>59</v>
      </c>
      <c r="D8">
        <v>800</v>
      </c>
      <c r="E8">
        <v>1043.48</v>
      </c>
    </row>
    <row r="9" spans="1:5" ht="12.75">
      <c r="A9" s="1">
        <v>39822</v>
      </c>
      <c r="B9" t="s">
        <v>87</v>
      </c>
      <c r="C9">
        <v>60</v>
      </c>
      <c r="D9">
        <v>250</v>
      </c>
      <c r="E9">
        <v>1777.5</v>
      </c>
    </row>
    <row r="10" spans="1:5" ht="12.75">
      <c r="A10" s="1">
        <v>39822</v>
      </c>
      <c r="B10" t="s">
        <v>87</v>
      </c>
      <c r="C10">
        <v>61</v>
      </c>
      <c r="D10">
        <v>290</v>
      </c>
      <c r="E10">
        <v>1251.07</v>
      </c>
    </row>
    <row r="11" spans="1:5" ht="12.75">
      <c r="A11" s="1">
        <v>39822</v>
      </c>
      <c r="B11" t="s">
        <v>87</v>
      </c>
      <c r="C11">
        <v>62</v>
      </c>
      <c r="D11">
        <v>710</v>
      </c>
      <c r="E11">
        <v>3603.26</v>
      </c>
    </row>
    <row r="12" spans="1:6" ht="12.75">
      <c r="A12" s="1">
        <v>39822</v>
      </c>
      <c r="B12" t="s">
        <v>87</v>
      </c>
      <c r="C12">
        <v>63</v>
      </c>
      <c r="D12">
        <v>801</v>
      </c>
      <c r="E12">
        <v>589.5</v>
      </c>
      <c r="F12" t="s">
        <v>98</v>
      </c>
    </row>
    <row r="13" spans="1:5" ht="12.75">
      <c r="A13" s="1">
        <v>39822</v>
      </c>
      <c r="B13" t="s">
        <v>87</v>
      </c>
      <c r="C13">
        <v>64</v>
      </c>
      <c r="D13">
        <v>600</v>
      </c>
      <c r="E13">
        <v>5439.13</v>
      </c>
    </row>
    <row r="14" spans="1:5" ht="12.75">
      <c r="A14" s="1">
        <v>39822</v>
      </c>
      <c r="B14" t="s">
        <v>87</v>
      </c>
      <c r="C14">
        <v>66</v>
      </c>
      <c r="D14">
        <v>460</v>
      </c>
      <c r="E14">
        <v>526.43</v>
      </c>
    </row>
    <row r="15" spans="1:5" ht="12.75">
      <c r="A15" s="1">
        <v>39828</v>
      </c>
      <c r="B15" t="s">
        <v>87</v>
      </c>
      <c r="C15">
        <v>69</v>
      </c>
      <c r="D15">
        <v>133</v>
      </c>
      <c r="E15">
        <v>385.57</v>
      </c>
    </row>
    <row r="16" spans="1:5" ht="12.75">
      <c r="A16" s="1">
        <v>39842</v>
      </c>
      <c r="B16" t="s">
        <v>87</v>
      </c>
      <c r="C16">
        <v>70</v>
      </c>
      <c r="D16">
        <v>710</v>
      </c>
      <c r="E16">
        <v>5400</v>
      </c>
    </row>
    <row r="17" spans="1:5" ht="12.75">
      <c r="A17" s="1">
        <v>39842</v>
      </c>
      <c r="B17" t="s">
        <v>87</v>
      </c>
      <c r="C17">
        <v>71</v>
      </c>
      <c r="D17">
        <v>600</v>
      </c>
      <c r="E17">
        <v>5439.13</v>
      </c>
    </row>
    <row r="18" spans="1:5" ht="12.75">
      <c r="A18" s="1">
        <v>39842</v>
      </c>
      <c r="B18" t="s">
        <v>87</v>
      </c>
      <c r="C18">
        <v>72</v>
      </c>
      <c r="D18">
        <v>711</v>
      </c>
      <c r="E18">
        <v>4950</v>
      </c>
    </row>
    <row r="19" spans="1:5" ht="12.75">
      <c r="A19" s="1">
        <v>39842</v>
      </c>
      <c r="B19" t="s">
        <v>87</v>
      </c>
      <c r="C19">
        <v>73</v>
      </c>
      <c r="D19">
        <v>290</v>
      </c>
      <c r="E19">
        <v>459</v>
      </c>
    </row>
    <row r="20" spans="1:5" ht="12.75">
      <c r="A20" s="1">
        <v>39842</v>
      </c>
      <c r="B20" t="s">
        <v>87</v>
      </c>
      <c r="C20">
        <v>74</v>
      </c>
      <c r="D20">
        <v>101</v>
      </c>
      <c r="E20">
        <v>2400</v>
      </c>
    </row>
    <row r="21" spans="1:5" ht="12.75">
      <c r="A21" s="1">
        <v>39844</v>
      </c>
      <c r="B21" t="s">
        <v>30</v>
      </c>
      <c r="C21">
        <v>4</v>
      </c>
      <c r="D21">
        <v>910</v>
      </c>
      <c r="E21">
        <v>357.65</v>
      </c>
    </row>
    <row r="22" spans="1:5" ht="12.75">
      <c r="A22" s="1">
        <v>39844</v>
      </c>
      <c r="B22" t="s">
        <v>30</v>
      </c>
      <c r="C22">
        <v>4</v>
      </c>
      <c r="D22">
        <v>999</v>
      </c>
      <c r="E22">
        <v>318.52</v>
      </c>
    </row>
    <row r="23" spans="1:5" ht="12.75">
      <c r="A23" s="1">
        <v>39844</v>
      </c>
      <c r="B23" t="s">
        <v>30</v>
      </c>
      <c r="C23">
        <v>4</v>
      </c>
      <c r="D23" t="s">
        <v>92</v>
      </c>
      <c r="E23">
        <v>0</v>
      </c>
    </row>
    <row r="24" spans="1:5" ht="12.75">
      <c r="A24" s="1">
        <v>39844</v>
      </c>
      <c r="B24" t="s">
        <v>30</v>
      </c>
      <c r="C24">
        <v>4</v>
      </c>
      <c r="D24">
        <v>670</v>
      </c>
      <c r="E24">
        <v>73.65</v>
      </c>
    </row>
    <row r="25" spans="1:5" ht="12.75">
      <c r="A25" s="1">
        <v>39844</v>
      </c>
      <c r="B25" t="s">
        <v>30</v>
      </c>
      <c r="C25">
        <v>4</v>
      </c>
      <c r="D25">
        <v>999</v>
      </c>
      <c r="E25">
        <v>40.5</v>
      </c>
    </row>
    <row r="26" spans="1:5" ht="12.75">
      <c r="A26" s="1">
        <v>39844</v>
      </c>
      <c r="B26" t="s">
        <v>30</v>
      </c>
      <c r="C26">
        <v>4</v>
      </c>
      <c r="D26">
        <v>999</v>
      </c>
      <c r="E26">
        <v>73.04</v>
      </c>
    </row>
    <row r="27" spans="1:5" ht="12.75">
      <c r="A27" s="1">
        <v>39844</v>
      </c>
      <c r="B27" t="s">
        <v>30</v>
      </c>
      <c r="C27">
        <v>4</v>
      </c>
      <c r="D27">
        <v>691</v>
      </c>
      <c r="E27">
        <v>763.14</v>
      </c>
    </row>
    <row r="28" spans="1:5" ht="12.75">
      <c r="A28" s="1">
        <v>39844</v>
      </c>
      <c r="B28" t="s">
        <v>30</v>
      </c>
      <c r="C28">
        <v>4</v>
      </c>
      <c r="D28">
        <v>712</v>
      </c>
      <c r="E28">
        <v>280.31</v>
      </c>
    </row>
    <row r="29" spans="1:5" ht="12.75">
      <c r="A29" s="1">
        <v>39844</v>
      </c>
      <c r="B29" t="s">
        <v>30</v>
      </c>
      <c r="C29">
        <v>4</v>
      </c>
      <c r="D29">
        <v>999</v>
      </c>
      <c r="E29">
        <v>21.51</v>
      </c>
    </row>
    <row r="30" ht="12.75">
      <c r="E30">
        <f>SUM(E6:E29)</f>
        <v>35244.89000000001</v>
      </c>
    </row>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11.421875" defaultRowHeight="12.75"/>
  <cols>
    <col min="2" max="3" width="8.7109375" style="0" customWidth="1"/>
    <col min="4" max="4" width="30.7109375" style="0" customWidth="1"/>
  </cols>
  <sheetData>
    <row r="1" spans="1:2" ht="12.75">
      <c r="A1" t="s">
        <v>83</v>
      </c>
      <c r="B1" t="s">
        <v>118</v>
      </c>
    </row>
    <row r="2" spans="1:2" ht="12.75">
      <c r="A2" t="s">
        <v>66</v>
      </c>
      <c r="B2" t="s">
        <v>84</v>
      </c>
    </row>
    <row r="3" spans="1:11" ht="12.75">
      <c r="A3" s="26" t="s">
        <v>120</v>
      </c>
      <c r="B3" s="27"/>
      <c r="C3" s="27"/>
      <c r="D3" s="27"/>
      <c r="E3" s="27"/>
      <c r="F3" s="27"/>
      <c r="G3" s="27"/>
      <c r="H3" s="27"/>
      <c r="I3" s="27"/>
      <c r="J3" s="27"/>
      <c r="K3" s="27"/>
    </row>
    <row r="4" ht="12.75">
      <c r="A4" t="s">
        <v>16</v>
      </c>
    </row>
    <row r="5" spans="1:8" ht="12.75">
      <c r="A5" t="s">
        <v>27</v>
      </c>
      <c r="B5" t="s">
        <v>28</v>
      </c>
      <c r="G5" t="s">
        <v>49</v>
      </c>
      <c r="H5">
        <v>0</v>
      </c>
    </row>
    <row r="6" spans="1:8" ht="12.75">
      <c r="A6" s="1">
        <v>39814</v>
      </c>
      <c r="B6" t="s">
        <v>30</v>
      </c>
      <c r="C6">
        <v>5</v>
      </c>
      <c r="D6" t="s">
        <v>85</v>
      </c>
      <c r="E6" t="s">
        <v>33</v>
      </c>
      <c r="F6">
        <v>34.5</v>
      </c>
      <c r="G6" t="s">
        <v>68</v>
      </c>
      <c r="H6">
        <v>34.5</v>
      </c>
    </row>
    <row r="7" spans="1:8" ht="12.75">
      <c r="A7" s="1">
        <v>39814</v>
      </c>
      <c r="B7" t="s">
        <v>30</v>
      </c>
      <c r="C7">
        <v>5</v>
      </c>
      <c r="D7" t="s">
        <v>86</v>
      </c>
      <c r="E7" t="s">
        <v>33</v>
      </c>
      <c r="F7">
        <v>18</v>
      </c>
      <c r="G7" t="s">
        <v>68</v>
      </c>
      <c r="H7">
        <v>52.5</v>
      </c>
    </row>
    <row r="8" spans="1:8" ht="12.75">
      <c r="A8" s="1">
        <v>39818</v>
      </c>
      <c r="B8" t="s">
        <v>87</v>
      </c>
      <c r="C8">
        <v>59</v>
      </c>
      <c r="D8" t="s">
        <v>119</v>
      </c>
      <c r="E8" t="s">
        <v>88</v>
      </c>
      <c r="F8">
        <v>1043.48</v>
      </c>
      <c r="G8" t="s">
        <v>31</v>
      </c>
      <c r="H8">
        <v>1095.98</v>
      </c>
    </row>
    <row r="9" spans="1:8" ht="12.75">
      <c r="A9" s="1">
        <v>39822</v>
      </c>
      <c r="B9" t="s">
        <v>87</v>
      </c>
      <c r="C9">
        <v>60</v>
      </c>
      <c r="D9" t="s">
        <v>119</v>
      </c>
      <c r="E9" t="s">
        <v>88</v>
      </c>
      <c r="F9">
        <v>1777.5</v>
      </c>
      <c r="G9" t="s">
        <v>31</v>
      </c>
      <c r="H9">
        <v>2873.48</v>
      </c>
    </row>
    <row r="10" spans="1:8" ht="12.75">
      <c r="A10" s="1">
        <v>39822</v>
      </c>
      <c r="B10" t="s">
        <v>87</v>
      </c>
      <c r="C10">
        <v>61</v>
      </c>
      <c r="D10" t="s">
        <v>119</v>
      </c>
      <c r="E10" t="s">
        <v>88</v>
      </c>
      <c r="F10">
        <v>1251.07</v>
      </c>
      <c r="G10" t="s">
        <v>31</v>
      </c>
      <c r="H10">
        <v>4124.55</v>
      </c>
    </row>
    <row r="11" spans="1:8" ht="12.75">
      <c r="A11" s="1">
        <v>39822</v>
      </c>
      <c r="B11" t="s">
        <v>87</v>
      </c>
      <c r="C11">
        <v>62</v>
      </c>
      <c r="D11" t="s">
        <v>119</v>
      </c>
      <c r="E11" t="s">
        <v>88</v>
      </c>
      <c r="F11">
        <v>3603.26</v>
      </c>
      <c r="G11" t="s">
        <v>31</v>
      </c>
      <c r="H11">
        <v>7727.81</v>
      </c>
    </row>
    <row r="12" spans="1:8" ht="12.75">
      <c r="A12" s="1">
        <v>39822</v>
      </c>
      <c r="B12" t="s">
        <v>87</v>
      </c>
      <c r="C12">
        <v>63</v>
      </c>
      <c r="D12" t="s">
        <v>119</v>
      </c>
      <c r="E12" t="s">
        <v>73</v>
      </c>
      <c r="F12">
        <v>589.5</v>
      </c>
      <c r="G12" t="s">
        <v>31</v>
      </c>
      <c r="H12">
        <v>8317.31</v>
      </c>
    </row>
    <row r="13" spans="1:8" ht="12.75">
      <c r="A13" s="1">
        <v>39822</v>
      </c>
      <c r="B13" t="s">
        <v>87</v>
      </c>
      <c r="C13">
        <v>64</v>
      </c>
      <c r="D13" t="s">
        <v>119</v>
      </c>
      <c r="E13" t="s">
        <v>88</v>
      </c>
      <c r="F13">
        <v>5439.13</v>
      </c>
      <c r="G13" t="s">
        <v>69</v>
      </c>
      <c r="H13">
        <v>13756.44</v>
      </c>
    </row>
    <row r="14" spans="1:8" ht="12.75">
      <c r="A14" s="1">
        <v>39822</v>
      </c>
      <c r="B14" t="s">
        <v>87</v>
      </c>
      <c r="C14">
        <v>66</v>
      </c>
      <c r="D14" t="s">
        <v>89</v>
      </c>
      <c r="E14" t="s">
        <v>73</v>
      </c>
      <c r="F14">
        <v>526.43</v>
      </c>
      <c r="G14" t="s">
        <v>69</v>
      </c>
      <c r="H14">
        <v>14282.87</v>
      </c>
    </row>
    <row r="15" spans="1:8" ht="12.75">
      <c r="A15" s="1">
        <v>39828</v>
      </c>
      <c r="B15" t="s">
        <v>87</v>
      </c>
      <c r="C15">
        <v>69</v>
      </c>
      <c r="D15" t="s">
        <v>90</v>
      </c>
      <c r="E15" t="s">
        <v>73</v>
      </c>
      <c r="F15">
        <v>385.57</v>
      </c>
      <c r="G15" t="s">
        <v>69</v>
      </c>
      <c r="H15">
        <v>14668.44</v>
      </c>
    </row>
    <row r="16" spans="1:8" ht="12.75">
      <c r="A16" s="1">
        <v>39842</v>
      </c>
      <c r="B16" t="s">
        <v>87</v>
      </c>
      <c r="C16">
        <v>70</v>
      </c>
      <c r="D16" t="s">
        <v>119</v>
      </c>
      <c r="E16" t="s">
        <v>88</v>
      </c>
      <c r="F16">
        <v>5400</v>
      </c>
      <c r="G16" t="s">
        <v>69</v>
      </c>
      <c r="H16">
        <v>20068.44</v>
      </c>
    </row>
    <row r="17" spans="1:8" ht="12.75">
      <c r="A17" s="1">
        <v>39842</v>
      </c>
      <c r="B17" t="s">
        <v>87</v>
      </c>
      <c r="C17">
        <v>71</v>
      </c>
      <c r="D17" t="s">
        <v>119</v>
      </c>
      <c r="E17" t="s">
        <v>88</v>
      </c>
      <c r="F17">
        <v>5439.13</v>
      </c>
      <c r="G17" t="s">
        <v>69</v>
      </c>
      <c r="H17">
        <v>25507.57</v>
      </c>
    </row>
    <row r="18" spans="1:8" ht="12.75">
      <c r="A18" s="1">
        <v>39842</v>
      </c>
      <c r="B18" t="s">
        <v>87</v>
      </c>
      <c r="C18">
        <v>72</v>
      </c>
      <c r="D18" t="s">
        <v>119</v>
      </c>
      <c r="E18" t="s">
        <v>88</v>
      </c>
      <c r="F18">
        <v>4950</v>
      </c>
      <c r="G18" t="s">
        <v>69</v>
      </c>
      <c r="H18">
        <v>30457.57</v>
      </c>
    </row>
    <row r="19" spans="1:8" ht="12.75">
      <c r="A19" s="1">
        <v>39842</v>
      </c>
      <c r="B19" t="s">
        <v>87</v>
      </c>
      <c r="C19">
        <v>73</v>
      </c>
      <c r="D19" t="s">
        <v>119</v>
      </c>
      <c r="E19" t="s">
        <v>73</v>
      </c>
      <c r="F19">
        <v>459</v>
      </c>
      <c r="G19" t="s">
        <v>69</v>
      </c>
      <c r="H19">
        <v>30916.57</v>
      </c>
    </row>
    <row r="20" spans="1:8" ht="12.75">
      <c r="A20" s="1">
        <v>39842</v>
      </c>
      <c r="B20" t="s">
        <v>87</v>
      </c>
      <c r="C20">
        <v>74</v>
      </c>
      <c r="D20" t="s">
        <v>119</v>
      </c>
      <c r="E20" t="s">
        <v>88</v>
      </c>
      <c r="F20">
        <v>2400</v>
      </c>
      <c r="G20" t="s">
        <v>69</v>
      </c>
      <c r="H20">
        <v>33316.57</v>
      </c>
    </row>
    <row r="21" spans="1:8" ht="12.75">
      <c r="A21" s="1">
        <v>39844</v>
      </c>
      <c r="B21" t="s">
        <v>30</v>
      </c>
      <c r="C21">
        <v>4</v>
      </c>
      <c r="D21">
        <v>910</v>
      </c>
      <c r="E21" t="s">
        <v>73</v>
      </c>
      <c r="F21">
        <v>357.65</v>
      </c>
      <c r="G21" t="s">
        <v>69</v>
      </c>
      <c r="H21">
        <v>33674.22</v>
      </c>
    </row>
    <row r="22" spans="1:8" ht="12.75">
      <c r="A22" s="1">
        <v>39844</v>
      </c>
      <c r="B22" t="s">
        <v>30</v>
      </c>
      <c r="C22">
        <v>4</v>
      </c>
      <c r="D22" t="s">
        <v>91</v>
      </c>
      <c r="E22" t="s">
        <v>73</v>
      </c>
      <c r="F22">
        <v>318.52</v>
      </c>
      <c r="G22" t="s">
        <v>69</v>
      </c>
      <c r="H22">
        <v>33992.74</v>
      </c>
    </row>
    <row r="23" spans="1:8" ht="12.75">
      <c r="A23" s="1">
        <v>39844</v>
      </c>
      <c r="B23" t="s">
        <v>30</v>
      </c>
      <c r="C23">
        <v>4</v>
      </c>
      <c r="D23" t="s">
        <v>92</v>
      </c>
      <c r="E23" t="s">
        <v>50</v>
      </c>
      <c r="F23">
        <v>0</v>
      </c>
      <c r="G23" t="s">
        <v>69</v>
      </c>
      <c r="H23">
        <v>33992.74</v>
      </c>
    </row>
    <row r="24" spans="1:8" ht="12.75">
      <c r="A24" s="1">
        <v>39844</v>
      </c>
      <c r="B24" t="s">
        <v>30</v>
      </c>
      <c r="C24">
        <v>4</v>
      </c>
      <c r="D24">
        <v>670</v>
      </c>
      <c r="E24" t="s">
        <v>33</v>
      </c>
      <c r="F24">
        <v>73.65</v>
      </c>
      <c r="G24" t="s">
        <v>69</v>
      </c>
      <c r="H24">
        <v>34066.39</v>
      </c>
    </row>
    <row r="25" spans="1:8" ht="12.75">
      <c r="A25" s="1">
        <v>39844</v>
      </c>
      <c r="B25" t="s">
        <v>30</v>
      </c>
      <c r="C25">
        <v>4</v>
      </c>
      <c r="D25" t="s">
        <v>91</v>
      </c>
      <c r="E25" t="s">
        <v>33</v>
      </c>
      <c r="F25">
        <v>40.5</v>
      </c>
      <c r="G25" t="s">
        <v>69</v>
      </c>
      <c r="H25">
        <v>34106.89</v>
      </c>
    </row>
    <row r="26" spans="1:8" ht="12.75">
      <c r="A26" s="1">
        <v>39844</v>
      </c>
      <c r="B26" t="s">
        <v>30</v>
      </c>
      <c r="C26">
        <v>4</v>
      </c>
      <c r="D26" t="s">
        <v>91</v>
      </c>
      <c r="E26" t="s">
        <v>33</v>
      </c>
      <c r="F26">
        <v>73.04</v>
      </c>
      <c r="G26" t="s">
        <v>69</v>
      </c>
      <c r="H26">
        <v>34179.93</v>
      </c>
    </row>
    <row r="27" spans="1:8" ht="12.75">
      <c r="A27" s="1">
        <v>39844</v>
      </c>
      <c r="B27" t="s">
        <v>30</v>
      </c>
      <c r="C27">
        <v>4</v>
      </c>
      <c r="D27" t="s">
        <v>91</v>
      </c>
      <c r="E27" t="s">
        <v>73</v>
      </c>
      <c r="F27">
        <v>763.14</v>
      </c>
      <c r="G27" t="s">
        <v>69</v>
      </c>
      <c r="H27">
        <v>34943.07</v>
      </c>
    </row>
    <row r="28" spans="1:8" ht="12.75">
      <c r="A28" s="1">
        <v>39844</v>
      </c>
      <c r="B28" t="s">
        <v>30</v>
      </c>
      <c r="C28">
        <v>4</v>
      </c>
      <c r="D28" t="s">
        <v>91</v>
      </c>
      <c r="E28" t="s">
        <v>73</v>
      </c>
      <c r="F28">
        <v>301.82</v>
      </c>
      <c r="G28" t="s">
        <v>69</v>
      </c>
      <c r="H28">
        <v>35244.89</v>
      </c>
    </row>
    <row r="29" spans="1:8" ht="12.75">
      <c r="A29" s="1">
        <v>39844</v>
      </c>
      <c r="B29" t="s">
        <v>93</v>
      </c>
      <c r="C29">
        <v>100</v>
      </c>
      <c r="D29" t="s">
        <v>94</v>
      </c>
      <c r="E29" t="s">
        <v>88</v>
      </c>
      <c r="F29">
        <v>-402</v>
      </c>
      <c r="G29" t="s">
        <v>69</v>
      </c>
      <c r="H29">
        <v>34842.89</v>
      </c>
    </row>
    <row r="30" spans="1:8" ht="12.75">
      <c r="A30" s="1">
        <v>39844</v>
      </c>
      <c r="B30" t="s">
        <v>93</v>
      </c>
      <c r="C30">
        <v>101</v>
      </c>
      <c r="D30" t="s">
        <v>95</v>
      </c>
      <c r="E30" t="s">
        <v>51</v>
      </c>
      <c r="F30" t="s">
        <v>96</v>
      </c>
      <c r="G30">
        <v>34842.89</v>
      </c>
      <c r="H30">
        <v>0</v>
      </c>
    </row>
    <row r="31" spans="5:8" ht="12.75">
      <c r="E31" t="s">
        <v>97</v>
      </c>
      <c r="F31">
        <v>34842.89</v>
      </c>
      <c r="G31">
        <v>34842.89</v>
      </c>
      <c r="H31">
        <v>0</v>
      </c>
    </row>
  </sheetData>
  <printOptions/>
  <pageMargins left="0.75" right="0.75" top="1" bottom="1"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houze!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dc:creator>
  <cp:keywords/>
  <dc:description/>
  <cp:lastModifiedBy>Salvador</cp:lastModifiedBy>
  <cp:lastPrinted>2012-11-23T16:07:35Z</cp:lastPrinted>
  <dcterms:created xsi:type="dcterms:W3CDTF">2008-04-23T14:19:20Z</dcterms:created>
  <dcterms:modified xsi:type="dcterms:W3CDTF">2012-11-23T16:07:37Z</dcterms:modified>
  <cp:category/>
  <cp:version/>
  <cp:contentType/>
  <cp:contentStatus/>
</cp:coreProperties>
</file>