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firstSheet="13" activeTab="23"/>
  </bookViews>
  <sheets>
    <sheet name="C_DIC" sheetId="1" r:id="rId1"/>
    <sheet name="DIC" sheetId="2" r:id="rId2"/>
    <sheet name="C_NOV" sheetId="3" r:id="rId3"/>
    <sheet name="NOV" sheetId="4" r:id="rId4"/>
    <sheet name="C_OCT" sheetId="5" r:id="rId5"/>
    <sheet name="OCT" sheetId="6" r:id="rId6"/>
    <sheet name="C_SEP" sheetId="7" r:id="rId7"/>
    <sheet name="SEP" sheetId="8" r:id="rId8"/>
    <sheet name="C_AGO" sheetId="9" r:id="rId9"/>
    <sheet name="AGO" sheetId="10" r:id="rId10"/>
    <sheet name="C_JUL" sheetId="11" r:id="rId11"/>
    <sheet name="JUL" sheetId="12" r:id="rId12"/>
    <sheet name="C_JUN" sheetId="13" r:id="rId13"/>
    <sheet name="JUN" sheetId="14" r:id="rId14"/>
    <sheet name="C_MAY" sheetId="15" r:id="rId15"/>
    <sheet name="MAY" sheetId="16" r:id="rId16"/>
    <sheet name="C_ABR" sheetId="17" r:id="rId17"/>
    <sheet name="ABR" sheetId="18" r:id="rId18"/>
    <sheet name="C_MAR" sheetId="19" r:id="rId19"/>
    <sheet name="MAR" sheetId="20" r:id="rId20"/>
    <sheet name="C_FEB" sheetId="21" r:id="rId21"/>
    <sheet name="FEB" sheetId="22" r:id="rId22"/>
    <sheet name="C_ENE" sheetId="23" r:id="rId23"/>
    <sheet name="ENE" sheetId="24" r:id="rId24"/>
  </sheets>
  <definedNames>
    <definedName name="_xlnm.Print_Area" localSheetId="17">'ABR'!$A$1:$H$9</definedName>
    <definedName name="_xlnm.Print_Area" localSheetId="9">'AGO'!$A$1:$H$9</definedName>
    <definedName name="_xlnm.Print_Area" localSheetId="16">'C_ABR'!$A$1:$B$26</definedName>
    <definedName name="_xlnm.Print_Area" localSheetId="8">'C_AGO'!$A$1:$B$26</definedName>
    <definedName name="_xlnm.Print_Area" localSheetId="0">'C_DIC'!$A$1:$B$26</definedName>
    <definedName name="_xlnm.Print_Area" localSheetId="22">'C_ENE'!$A$1:$B$26</definedName>
    <definedName name="_xlnm.Print_Area" localSheetId="20">'C_FEB'!$A$1:$B$26</definedName>
    <definedName name="_xlnm.Print_Area" localSheetId="10">'C_JUL'!$A$1:$B$26</definedName>
    <definedName name="_xlnm.Print_Area" localSheetId="12">'C_JUN'!$A$1:$B$26</definedName>
    <definedName name="_xlnm.Print_Area" localSheetId="18">'C_MAR'!$A$1:$B$26</definedName>
    <definedName name="_xlnm.Print_Area" localSheetId="14">'C_MAY'!$A$1:$B$26</definedName>
    <definedName name="_xlnm.Print_Area" localSheetId="2">'C_NOV'!$A$1:$B$26</definedName>
    <definedName name="_xlnm.Print_Area" localSheetId="4">'C_OCT'!$A$1:$B$26</definedName>
    <definedName name="_xlnm.Print_Area" localSheetId="6">'C_SEP'!$A$1:$B$26</definedName>
    <definedName name="_xlnm.Print_Area" localSheetId="1">'DIC'!$A$1:$H$9</definedName>
    <definedName name="_xlnm.Print_Area" localSheetId="23">'ENE'!$A$1:$J$9</definedName>
    <definedName name="_xlnm.Print_Area" localSheetId="21">'FEB'!$A$1:$H$9</definedName>
    <definedName name="_xlnm.Print_Area" localSheetId="11">'JUL'!$A$1:$H$9</definedName>
    <definedName name="_xlnm.Print_Area" localSheetId="13">'JUN'!$A$1:$H$9</definedName>
    <definedName name="_xlnm.Print_Area" localSheetId="19">'MAR'!$A$1:$H$9</definedName>
    <definedName name="_xlnm.Print_Area" localSheetId="15">'MAY'!$A$1:$H$9</definedName>
    <definedName name="_xlnm.Print_Area" localSheetId="3">'NOV'!$A$1:$H$9</definedName>
    <definedName name="_xlnm.Print_Area" localSheetId="5">'OCT'!$A$1:$H$9</definedName>
    <definedName name="_xlnm.Print_Area" localSheetId="7">'SEP'!$A$1:$H$9</definedName>
  </definedNames>
  <calcPr fullCalcOnLoad="1"/>
</workbook>
</file>

<file path=xl/sharedStrings.xml><?xml version="1.0" encoding="utf-8"?>
<sst xmlns="http://schemas.openxmlformats.org/spreadsheetml/2006/main" count="413" uniqueCount="49">
  <si>
    <t>Banco</t>
  </si>
  <si>
    <t>Número</t>
  </si>
  <si>
    <t>Monto</t>
  </si>
  <si>
    <t>Saldo IVA pendiente</t>
  </si>
  <si>
    <t>Iva pendiente</t>
  </si>
  <si>
    <t>Saldo proveedores transportistas</t>
  </si>
  <si>
    <t>Total IVA pendiente</t>
  </si>
  <si>
    <t>Diferencia</t>
  </si>
  <si>
    <t>Fecha</t>
  </si>
  <si>
    <t>Beneficiario</t>
  </si>
  <si>
    <t>Comprobación saldo IVA acreditable pendiente de pago</t>
  </si>
  <si>
    <t>Saldo proveedores exentos de IVA</t>
  </si>
  <si>
    <t>IVA RETENIDO PENDIENTE DE TRANSPORT.</t>
  </si>
  <si>
    <t>Con IVA sin retención</t>
  </si>
  <si>
    <t>Con IVA y retención de IVA al 4%</t>
  </si>
  <si>
    <t>Código de IVA</t>
  </si>
  <si>
    <t>SALDO PROVEEDORES</t>
  </si>
  <si>
    <t>SALDO IVA RETENIDO POR ENTERAR AL CIERRE</t>
  </si>
  <si>
    <t>TOTALES</t>
  </si>
  <si>
    <t>Códigos de IVA</t>
  </si>
  <si>
    <t>Saldo proveedores extranjeros</t>
  </si>
  <si>
    <t>Saldo proveedores convencionales</t>
  </si>
  <si>
    <t>Iva pendiente de transportistas</t>
  </si>
  <si>
    <t>Empresa, S.A. de C.V.</t>
  </si>
  <si>
    <t>Gasto</t>
  </si>
  <si>
    <t>BBVA</t>
  </si>
  <si>
    <t>Luis Díaz López</t>
  </si>
  <si>
    <t>Empresa Lumpix, S.A. de C.V.</t>
  </si>
  <si>
    <t>Con IVA y retención de IVA 2/3 partes</t>
  </si>
  <si>
    <t>Con IVA, retención de ISR 10% y retención de IVA 2/3 partes</t>
  </si>
  <si>
    <t>Con IVA, retención de ISR 1.25% y retención de IVA 2/3 partes</t>
  </si>
  <si>
    <t>Efecto de cheques pendientes de cobro en ISR/RSC e IVA en general</t>
  </si>
  <si>
    <t>Con retención de ISR 1.25% solamente</t>
  </si>
  <si>
    <t>IVA acredita-ble pendien-te de pago</t>
  </si>
  <si>
    <t>IVA retenido pendiente de pago</t>
  </si>
  <si>
    <t>ISR retenido pendiente de pago</t>
  </si>
  <si>
    <t>Sin IVA y con retención de ISR 1.25%</t>
  </si>
  <si>
    <t>al 31 de enero de 2023</t>
  </si>
  <si>
    <t>al 28 de febrero de 2023</t>
  </si>
  <si>
    <t>al 31 de marzo de 2023</t>
  </si>
  <si>
    <t>al 30 de abril de 2023</t>
  </si>
  <si>
    <t>al 31 de mayo de 2023</t>
  </si>
  <si>
    <t>al 30 de junio de 2023</t>
  </si>
  <si>
    <t>al 31 de julio de 2023</t>
  </si>
  <si>
    <t>al 31 de agosto de 2023</t>
  </si>
  <si>
    <t>al 30 de septiembre de 2023</t>
  </si>
  <si>
    <t>al 31 de octubre de 2023</t>
  </si>
  <si>
    <t>al 30 de noviembre de 2023</t>
  </si>
  <si>
    <t>al 31 de diciembre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</si>
</sst>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.00_ ;\-#,##0.00\ "/>
    <numFmt numFmtId="171" formatCode="d\-mmm\-yyyy"/>
    <numFmt numFmtId="172" formatCode="_-* #,##0.0_-;\-* #,##0.0_-;_-* &quot;-&quot;??_-;_-@_-"/>
    <numFmt numFmtId="173" formatCode="_-* #,##0_-;\-* #,##0_-;_-* &quot;-&quot;??_-;_-@_-"/>
    <numFmt numFmtId="174" formatCode="dd/mm/yyyy"/>
  </numFmts>
  <fonts count="6">
    <font>
      <sz val="10"/>
      <name val="Arial"/>
      <family val="0"/>
    </font>
    <font>
      <b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3" fontId="0" fillId="0" borderId="0" xfId="17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 quotePrefix="1">
      <alignment horizontal="center" vertical="center"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4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NumberFormat="1" applyBorder="1" applyAlignment="1">
      <alignment horizontal="center"/>
    </xf>
    <xf numFmtId="43" fontId="0" fillId="0" borderId="0" xfId="0" applyNumberFormat="1" applyAlignment="1" quotePrefix="1">
      <alignment horizontal="left"/>
    </xf>
    <xf numFmtId="43" fontId="0" fillId="0" borderId="0" xfId="0" applyNumberFormat="1" applyAlignment="1">
      <alignment horizontal="left"/>
    </xf>
    <xf numFmtId="171" fontId="0" fillId="0" borderId="0" xfId="0" applyNumberFormat="1" applyAlignment="1">
      <alignment/>
    </xf>
    <xf numFmtId="0" fontId="0" fillId="0" borderId="0" xfId="0" applyFont="1" applyAlignment="1" quotePrefix="1">
      <alignment horizontal="center" vertical="center" wrapText="1"/>
    </xf>
    <xf numFmtId="43" fontId="2" fillId="0" borderId="0" xfId="0" applyNumberFormat="1" applyFont="1" applyAlignment="1">
      <alignment/>
    </xf>
    <xf numFmtId="173" fontId="0" fillId="0" borderId="0" xfId="17" applyNumberFormat="1" applyAlignment="1">
      <alignment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/>
    </xf>
    <xf numFmtId="0" fontId="0" fillId="0" borderId="0" xfId="0" applyBorder="1" applyAlignment="1" quotePrefix="1">
      <alignment horizontal="left"/>
    </xf>
    <xf numFmtId="43" fontId="0" fillId="3" borderId="0" xfId="0" applyNumberFormat="1" applyFill="1" applyAlignment="1">
      <alignment/>
    </xf>
    <xf numFmtId="0" fontId="0" fillId="0" borderId="0" xfId="0" applyFont="1" applyAlignment="1">
      <alignment/>
    </xf>
    <xf numFmtId="43" fontId="0" fillId="3" borderId="0" xfId="0" applyNumberFormat="1" applyFont="1" applyFill="1" applyAlignment="1">
      <alignment/>
    </xf>
    <xf numFmtId="0" fontId="0" fillId="0" borderId="0" xfId="0" applyAlignment="1" quotePrefix="1">
      <alignment horizontal="left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top"/>
    </xf>
    <xf numFmtId="0" fontId="1" fillId="2" borderId="0" xfId="0" applyFont="1" applyFill="1" applyAlignment="1" quotePrefix="1">
      <alignment vertical="center"/>
    </xf>
    <xf numFmtId="0" fontId="0" fillId="0" borderId="0" xfId="0" applyAlignment="1">
      <alignment vertical="center"/>
    </xf>
    <xf numFmtId="0" fontId="1" fillId="2" borderId="0" xfId="0" applyFont="1" applyFill="1" applyAlignment="1" quotePrefix="1">
      <alignment vertical="top"/>
    </xf>
    <xf numFmtId="0" fontId="1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Alignment="1">
      <alignment/>
    </xf>
    <xf numFmtId="0" fontId="1" fillId="2" borderId="0" xfId="0" applyFont="1" applyFill="1" applyAlignment="1" quotePrefix="1">
      <alignment/>
    </xf>
    <xf numFmtId="0" fontId="1" fillId="2" borderId="0" xfId="0" applyFont="1" applyFill="1" applyAlignment="1" quotePrefix="1">
      <alignment horizontal="left"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DIC!A3</f>
        <v>al 31 de diciembre de 2023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31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44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28</v>
      </c>
      <c r="N4" s="32"/>
      <c r="O4" s="32"/>
      <c r="P4" s="36"/>
      <c r="Q4" s="36"/>
    </row>
    <row r="5" spans="12:17" ht="19.5" customHeight="1">
      <c r="L5" s="17">
        <v>4</v>
      </c>
      <c r="M5" s="35" t="s">
        <v>29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33</v>
      </c>
      <c r="H6" s="22" t="s">
        <v>34</v>
      </c>
      <c r="I6" s="22" t="s">
        <v>35</v>
      </c>
      <c r="J6" s="2" t="s">
        <v>24</v>
      </c>
      <c r="L6" s="23">
        <v>5</v>
      </c>
      <c r="M6" s="25" t="s">
        <v>30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32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36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JUL!A3</f>
        <v>al 31 de julio de 2023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31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43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28</v>
      </c>
      <c r="N4" s="32"/>
      <c r="O4" s="32"/>
      <c r="P4" s="36"/>
      <c r="Q4" s="36"/>
    </row>
    <row r="5" spans="12:17" ht="19.5" customHeight="1">
      <c r="L5" s="17">
        <v>4</v>
      </c>
      <c r="M5" s="35" t="s">
        <v>29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33</v>
      </c>
      <c r="H6" s="22" t="s">
        <v>34</v>
      </c>
      <c r="I6" s="22" t="s">
        <v>35</v>
      </c>
      <c r="J6" s="2" t="s">
        <v>24</v>
      </c>
      <c r="L6" s="23">
        <v>5</v>
      </c>
      <c r="M6" s="25" t="s">
        <v>30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32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36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JUN!A3</f>
        <v>al 30 de junio de 2023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31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42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28</v>
      </c>
      <c r="N4" s="32"/>
      <c r="O4" s="32"/>
      <c r="P4" s="36"/>
      <c r="Q4" s="36"/>
    </row>
    <row r="5" spans="12:17" ht="19.5" customHeight="1">
      <c r="L5" s="17">
        <v>4</v>
      </c>
      <c r="M5" s="35" t="s">
        <v>29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33</v>
      </c>
      <c r="H6" s="22" t="s">
        <v>34</v>
      </c>
      <c r="I6" s="22" t="s">
        <v>35</v>
      </c>
      <c r="J6" s="2" t="s">
        <v>24</v>
      </c>
      <c r="L6" s="23">
        <v>5</v>
      </c>
      <c r="M6" s="25" t="s">
        <v>30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32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36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MAY!A3</f>
        <v>al 31 de mayo de 2023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31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41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28</v>
      </c>
      <c r="N4" s="32"/>
      <c r="O4" s="32"/>
      <c r="P4" s="36"/>
      <c r="Q4" s="36"/>
    </row>
    <row r="5" spans="12:17" ht="19.5" customHeight="1">
      <c r="L5" s="17">
        <v>4</v>
      </c>
      <c r="M5" s="35" t="s">
        <v>29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33</v>
      </c>
      <c r="H6" s="22" t="s">
        <v>34</v>
      </c>
      <c r="I6" s="22" t="s">
        <v>35</v>
      </c>
      <c r="J6" s="2" t="s">
        <v>24</v>
      </c>
      <c r="L6" s="23">
        <v>5</v>
      </c>
      <c r="M6" s="25" t="s">
        <v>30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32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36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ABR!A3</f>
        <v>al 30 de abril de 2023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31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40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28</v>
      </c>
      <c r="N4" s="32"/>
      <c r="O4" s="32"/>
      <c r="P4" s="36"/>
      <c r="Q4" s="36"/>
    </row>
    <row r="5" spans="12:17" ht="19.5" customHeight="1">
      <c r="L5" s="17">
        <v>4</v>
      </c>
      <c r="M5" s="35" t="s">
        <v>29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33</v>
      </c>
      <c r="H6" s="22" t="s">
        <v>34</v>
      </c>
      <c r="I6" s="22" t="s">
        <v>35</v>
      </c>
      <c r="J6" s="2" t="s">
        <v>24</v>
      </c>
      <c r="L6" s="23">
        <v>5</v>
      </c>
      <c r="M6" s="25" t="s">
        <v>30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32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36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MAR!A3</f>
        <v>al 31 de marzo de 2023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31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48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28</v>
      </c>
      <c r="N4" s="32"/>
      <c r="O4" s="32"/>
      <c r="P4" s="36"/>
      <c r="Q4" s="36"/>
    </row>
    <row r="5" spans="12:17" ht="19.5" customHeight="1">
      <c r="L5" s="17">
        <v>4</v>
      </c>
      <c r="M5" s="35" t="s">
        <v>29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33</v>
      </c>
      <c r="H6" s="22" t="s">
        <v>34</v>
      </c>
      <c r="I6" s="22" t="s">
        <v>35</v>
      </c>
      <c r="J6" s="2" t="s">
        <v>24</v>
      </c>
      <c r="L6" s="23">
        <v>5</v>
      </c>
      <c r="M6" s="25" t="s">
        <v>30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32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36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31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39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28</v>
      </c>
      <c r="N4" s="32"/>
      <c r="O4" s="32"/>
      <c r="P4" s="36"/>
      <c r="Q4" s="36"/>
    </row>
    <row r="5" spans="12:17" ht="19.5" customHeight="1">
      <c r="L5" s="17">
        <v>4</v>
      </c>
      <c r="M5" s="35" t="s">
        <v>29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33</v>
      </c>
      <c r="H6" s="22" t="s">
        <v>34</v>
      </c>
      <c r="I6" s="22" t="s">
        <v>35</v>
      </c>
      <c r="J6" s="2" t="s">
        <v>24</v>
      </c>
      <c r="L6" s="23">
        <v>5</v>
      </c>
      <c r="M6" s="25" t="s">
        <v>30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32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36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FEB!A3</f>
        <v>al 28 de febrero de 2023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31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38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28</v>
      </c>
      <c r="N4" s="32"/>
      <c r="O4" s="32"/>
      <c r="P4" s="36"/>
      <c r="Q4" s="36"/>
    </row>
    <row r="5" spans="12:17" ht="19.5" customHeight="1">
      <c r="L5" s="17">
        <v>4</v>
      </c>
      <c r="M5" s="35" t="s">
        <v>29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33</v>
      </c>
      <c r="H6" s="22" t="s">
        <v>34</v>
      </c>
      <c r="I6" s="22" t="s">
        <v>35</v>
      </c>
      <c r="J6" s="2" t="s">
        <v>24</v>
      </c>
      <c r="L6" s="23">
        <v>5</v>
      </c>
      <c r="M6" s="25" t="s">
        <v>30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32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36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ENE!A3</f>
        <v>al 31 de enero de 2023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">
        <v>23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31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37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28</v>
      </c>
      <c r="N4" s="32"/>
      <c r="O4" s="32"/>
      <c r="P4" s="36"/>
      <c r="Q4" s="36"/>
    </row>
    <row r="5" spans="12:17" ht="19.5" customHeight="1">
      <c r="L5" s="17">
        <v>4</v>
      </c>
      <c r="M5" s="35" t="s">
        <v>29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33</v>
      </c>
      <c r="H6" s="22" t="s">
        <v>34</v>
      </c>
      <c r="I6" s="22" t="s">
        <v>35</v>
      </c>
      <c r="J6" s="2" t="s">
        <v>24</v>
      </c>
      <c r="L6" s="23">
        <v>5</v>
      </c>
      <c r="M6" s="25" t="s">
        <v>30</v>
      </c>
      <c r="N6" s="26"/>
      <c r="O6" s="26"/>
      <c r="P6" s="26"/>
      <c r="Q6" s="26"/>
    </row>
    <row r="7" spans="1:17" ht="19.5" customHeight="1">
      <c r="A7" t="s">
        <v>25</v>
      </c>
      <c r="B7" s="12">
        <v>44956</v>
      </c>
      <c r="C7" s="9">
        <v>250</v>
      </c>
      <c r="D7" s="1">
        <v>11600</v>
      </c>
      <c r="E7" s="18" t="s">
        <v>26</v>
      </c>
      <c r="F7" s="7">
        <v>1</v>
      </c>
      <c r="G7" s="1">
        <f>IF(F7=1,D7/1.16*0.16,IF(F7=2,D7/1.12*0.16,IF(F7=3,D7/1.05333333333333*0.16,IF(F7=4,D7/0.953333333*0.16,IF(F7=5,D7*0.153722979,IF(F7=6,D7/1.1475*0.16,0))))))</f>
        <v>1600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10000</v>
      </c>
      <c r="L7" s="24">
        <v>6</v>
      </c>
      <c r="M7" s="27" t="s">
        <v>32</v>
      </c>
      <c r="N7" s="28"/>
      <c r="O7" s="28"/>
      <c r="P7" s="29"/>
      <c r="Q7" s="29"/>
    </row>
    <row r="8" spans="1:17" ht="19.5" customHeight="1">
      <c r="A8" t="s">
        <v>25</v>
      </c>
      <c r="B8" s="12">
        <v>44956</v>
      </c>
      <c r="C8" s="9">
        <v>251</v>
      </c>
      <c r="D8" s="1">
        <v>10408.33</v>
      </c>
      <c r="E8" s="18" t="s">
        <v>27</v>
      </c>
      <c r="F8" s="7">
        <v>5</v>
      </c>
      <c r="G8" s="1">
        <f>IF(F8=1,D8/1.16*0.16,IF(F8=2,D8/1.12*0.16,IF(F8=3,D8/1.05333333333333*0.16,IF(F8=4,D8/0.953333333*0.16,IF(F8=5,D8*0.153722979,IF(F8=6,D8/1.1475*0.16,0))))))</f>
        <v>1599.99949401507</v>
      </c>
      <c r="H8" s="1">
        <f>IF(F8=2,D8/1.12*0.04,IF(F8=3,D8/1.05333333333333*0.106666666667,IF(F8=4,D8/0.953333333*0.106666666667,IF(F8=5,D8*0.102481989,0))))</f>
        <v>1066.66636056837</v>
      </c>
      <c r="I8" s="1">
        <f>IF(F8=5,D8*0.012009608,IF(F8=6,D8*0.010893246,IF(F8=7,D8*0.012658228,0)))</f>
        <v>124.99996323463999</v>
      </c>
      <c r="J8" s="1">
        <f>IF(F8=1,D8/1.16,IF(F8=2,D8/1.12,IF(F8=3,D8/1.05333333333333,IF(F8=4,D8/0.953333333,IF(F8=5,D8*0.960768618,IF(F8=6,D8*0.871459695,IF(F8=7,D8*1.012658228,0)))))))</f>
        <v>9999.99682978794</v>
      </c>
      <c r="L8" s="24">
        <v>7</v>
      </c>
      <c r="M8" s="27" t="s">
        <v>36</v>
      </c>
      <c r="N8" s="28"/>
      <c r="O8" s="28"/>
      <c r="P8" s="29"/>
      <c r="Q8" s="29"/>
    </row>
    <row r="9" spans="4:10" ht="19.5" customHeight="1">
      <c r="D9" s="6">
        <f>SUM(D7:D8)</f>
        <v>22008.33</v>
      </c>
      <c r="E9" s="16" t="s">
        <v>18</v>
      </c>
      <c r="G9" s="6">
        <f>SUM(G7:G8)</f>
        <v>3199.99949401507</v>
      </c>
      <c r="H9" s="6">
        <f>SUM(H7:H8)</f>
        <v>1066.66636056837</v>
      </c>
      <c r="I9" s="6">
        <f>SUM(I7:I8)</f>
        <v>124.99996323463999</v>
      </c>
      <c r="J9" s="6">
        <f>SUM(J7:J8)</f>
        <v>19999.99682978794</v>
      </c>
    </row>
    <row r="10" ht="19.5" customHeight="1"/>
    <row r="11" ht="19.5" customHeight="1"/>
    <row r="12" ht="19.5" customHeight="1"/>
    <row r="13" ht="19.5" customHeight="1"/>
  </sheetData>
  <mergeCells count="8">
    <mergeCell ref="M3:Q3"/>
    <mergeCell ref="M2:Q2"/>
    <mergeCell ref="L1:Q1"/>
    <mergeCell ref="M4:Q4"/>
    <mergeCell ref="M8:Q8"/>
    <mergeCell ref="M5:Q5"/>
    <mergeCell ref="M6:Q6"/>
    <mergeCell ref="M7:Q7"/>
  </mergeCells>
  <printOptions/>
  <pageMargins left="0.5905511811023623" right="0.1968503937007874" top="0.7874015748031497" bottom="0.7874015748031497" header="0" footer="0"/>
  <pageSetup fitToHeight="1" fitToWidth="1" horizontalDpi="600" verticalDpi="600" orientation="landscape" paperSize="12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NOV!A3</f>
        <v>al 30 de noviembre de 2023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31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47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28</v>
      </c>
      <c r="N4" s="32"/>
      <c r="O4" s="32"/>
      <c r="P4" s="36"/>
      <c r="Q4" s="36"/>
    </row>
    <row r="5" spans="12:17" ht="19.5" customHeight="1">
      <c r="L5" s="17">
        <v>4</v>
      </c>
      <c r="M5" s="35" t="s">
        <v>29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33</v>
      </c>
      <c r="H6" s="22" t="s">
        <v>34</v>
      </c>
      <c r="I6" s="22" t="s">
        <v>35</v>
      </c>
      <c r="J6" s="2" t="s">
        <v>24</v>
      </c>
      <c r="L6" s="23">
        <v>5</v>
      </c>
      <c r="M6" s="25" t="s">
        <v>30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32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36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OCT!A3</f>
        <v>al 31 de octubre de 2023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31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46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28</v>
      </c>
      <c r="N4" s="32"/>
      <c r="O4" s="32"/>
      <c r="P4" s="36"/>
      <c r="Q4" s="36"/>
    </row>
    <row r="5" spans="12:17" ht="19.5" customHeight="1">
      <c r="L5" s="17">
        <v>4</v>
      </c>
      <c r="M5" s="35" t="s">
        <v>29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33</v>
      </c>
      <c r="H6" s="22" t="s">
        <v>34</v>
      </c>
      <c r="I6" s="22" t="s">
        <v>35</v>
      </c>
      <c r="J6" s="2" t="s">
        <v>24</v>
      </c>
      <c r="L6" s="23">
        <v>5</v>
      </c>
      <c r="M6" s="25" t="s">
        <v>30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32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36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SEP!A3</f>
        <v>al 30 de septiembre de 2023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9"/>
  <sheetViews>
    <sheetView workbookViewId="0" topLeftCell="A1">
      <selection activeCell="A7" sqref="A7"/>
    </sheetView>
  </sheetViews>
  <sheetFormatPr defaultColWidth="11.421875" defaultRowHeight="12.75"/>
  <cols>
    <col min="1" max="1" width="9.7109375" style="0" customWidth="1"/>
    <col min="2" max="2" width="12.7109375" style="0" customWidth="1"/>
    <col min="3" max="3" width="8.7109375" style="0" customWidth="1"/>
    <col min="5" max="5" width="28.7109375" style="0" customWidth="1"/>
    <col min="6" max="6" width="8.7109375" style="0" customWidth="1"/>
    <col min="11" max="12" width="5.7109375" style="0" customWidth="1"/>
  </cols>
  <sheetData>
    <row r="1" spans="1:17" ht="19.5" customHeight="1">
      <c r="A1" s="5" t="str">
        <f>ENE!A1</f>
        <v>Empresa, S.A. de C.V.</v>
      </c>
      <c r="B1" s="5"/>
      <c r="C1" s="4"/>
      <c r="D1" s="4"/>
      <c r="E1" s="4"/>
      <c r="F1" s="4"/>
      <c r="G1" s="4"/>
      <c r="H1" s="4"/>
      <c r="I1" s="4"/>
      <c r="J1" s="4"/>
      <c r="L1" s="30" t="s">
        <v>19</v>
      </c>
      <c r="M1" s="31"/>
      <c r="N1" s="31"/>
      <c r="O1" s="31"/>
      <c r="P1" s="31"/>
      <c r="Q1" s="31"/>
    </row>
    <row r="2" spans="1:17" ht="19.5" customHeight="1">
      <c r="A2" s="5" t="s">
        <v>31</v>
      </c>
      <c r="B2" s="5"/>
      <c r="C2" s="4"/>
      <c r="D2" s="4"/>
      <c r="E2" s="4"/>
      <c r="F2" s="4"/>
      <c r="G2" s="4"/>
      <c r="H2" s="4"/>
      <c r="I2" s="4"/>
      <c r="J2" s="4"/>
      <c r="L2" s="17">
        <v>1</v>
      </c>
      <c r="M2" s="32" t="s">
        <v>13</v>
      </c>
      <c r="N2" s="33"/>
      <c r="O2" s="33"/>
      <c r="P2" s="33"/>
      <c r="Q2" s="33"/>
    </row>
    <row r="3" spans="1:17" ht="19.5" customHeight="1">
      <c r="A3" s="5" t="s">
        <v>45</v>
      </c>
      <c r="B3" s="5"/>
      <c r="C3" s="4"/>
      <c r="D3" s="4"/>
      <c r="E3" s="4"/>
      <c r="F3" s="4"/>
      <c r="G3" s="4"/>
      <c r="H3" s="4"/>
      <c r="I3" s="4"/>
      <c r="J3" s="4"/>
      <c r="L3" s="17">
        <v>2</v>
      </c>
      <c r="M3" s="34" t="s">
        <v>14</v>
      </c>
      <c r="N3" s="33"/>
      <c r="O3" s="33"/>
      <c r="P3" s="33"/>
      <c r="Q3" s="33"/>
    </row>
    <row r="4" spans="12:17" ht="19.5" customHeight="1">
      <c r="L4" s="17">
        <v>3</v>
      </c>
      <c r="M4" s="35" t="s">
        <v>28</v>
      </c>
      <c r="N4" s="32"/>
      <c r="O4" s="32"/>
      <c r="P4" s="36"/>
      <c r="Q4" s="36"/>
    </row>
    <row r="5" spans="12:17" ht="19.5" customHeight="1">
      <c r="L5" s="17">
        <v>4</v>
      </c>
      <c r="M5" s="35" t="s">
        <v>29</v>
      </c>
      <c r="N5" s="32"/>
      <c r="O5" s="32"/>
      <c r="P5" s="36"/>
      <c r="Q5" s="36"/>
    </row>
    <row r="6" spans="1:17" ht="38.25" customHeight="1">
      <c r="A6" s="2" t="s">
        <v>0</v>
      </c>
      <c r="B6" s="13" t="s">
        <v>8</v>
      </c>
      <c r="C6" s="2" t="s">
        <v>1</v>
      </c>
      <c r="D6" s="2" t="s">
        <v>2</v>
      </c>
      <c r="E6" s="13" t="s">
        <v>9</v>
      </c>
      <c r="F6" s="3" t="s">
        <v>15</v>
      </c>
      <c r="G6" s="22" t="s">
        <v>33</v>
      </c>
      <c r="H6" s="22" t="s">
        <v>34</v>
      </c>
      <c r="I6" s="22" t="s">
        <v>35</v>
      </c>
      <c r="J6" s="2" t="s">
        <v>24</v>
      </c>
      <c r="L6" s="23">
        <v>5</v>
      </c>
      <c r="M6" s="25" t="s">
        <v>30</v>
      </c>
      <c r="N6" s="26"/>
      <c r="O6" s="26"/>
      <c r="P6" s="26"/>
      <c r="Q6" s="26"/>
    </row>
    <row r="7" spans="2:17" ht="19.5" customHeight="1">
      <c r="B7" s="12"/>
      <c r="C7" s="9"/>
      <c r="D7" s="1"/>
      <c r="E7" s="18"/>
      <c r="F7" s="7">
        <v>1</v>
      </c>
      <c r="G7" s="1">
        <f>IF(F7=1,D7/1.16*0.16,IF(F7=2,D7/1.12*0.16,IF(F7=3,D7/1.05333333333333*0.16,IF(F7=4,D7/0.953333333*0.16,IF(F7=5,D7*0.153722979,IF(F7=6,D7/1.1475*0.16,0))))))</f>
        <v>0</v>
      </c>
      <c r="H7" s="1">
        <f>IF(F7=2,D7/1.12*0.04,IF(F7=3,D7/1.05333333333333*0.106666666667,IF(F7=4,D7/0.953333333*0.106666666667,IF(F7=5,D7*0.102481989,0))))</f>
        <v>0</v>
      </c>
      <c r="I7" s="1">
        <f>IF(F7=5,D7*0.012009608,IF(F7=6,D7*0.010893246,IF(F7=7,D7*0.012658228,0)))</f>
        <v>0</v>
      </c>
      <c r="J7" s="1">
        <f>IF(F7=1,D7/1.16,IF(F7=2,D7/1.12,IF(F7=3,D7/1.05333333333333,IF(F7=4,D7/0.953333333,IF(F7=5,D7*0.960768618,IF(F7=6,D7*0.871459695,IF(F7=7,D7*1.012658228,0)))))))</f>
        <v>0</v>
      </c>
      <c r="L7" s="24">
        <v>6</v>
      </c>
      <c r="M7" s="27" t="s">
        <v>32</v>
      </c>
      <c r="N7" s="28"/>
      <c r="O7" s="28"/>
      <c r="P7" s="29"/>
      <c r="Q7" s="29"/>
    </row>
    <row r="8" spans="2:17" ht="19.5" customHeight="1">
      <c r="B8" s="12"/>
      <c r="C8" s="9"/>
      <c r="D8" s="1"/>
      <c r="E8" s="18"/>
      <c r="F8" s="7">
        <v>1</v>
      </c>
      <c r="G8" s="1">
        <f>IF(F8=1,D8/1.16*0.16,IF(F8=2,D8/1.12*0.16,IF(F8=3,D8/1.05333333333333*0.16,IF(F8=4,D8/0.953333333*0.16,IF(F8=5,D8*0.153722979,IF(F8=6,D8/1.1475*0.16,0))))))</f>
        <v>0</v>
      </c>
      <c r="H8" s="1">
        <f>IF(F8=2,D8/1.12*0.04,IF(F8=3,D8/1.05333333333333*0.106666666667,IF(F8=4,D8/0.953333333*0.106666666667,IF(F8=5,D8*0.102481989,0))))</f>
        <v>0</v>
      </c>
      <c r="I8" s="1">
        <f>IF(F8=5,D8*0.012009608,IF(F8=6,D8*0.010893246,IF(F8=7,D8*0.012658228,0)))</f>
        <v>0</v>
      </c>
      <c r="J8" s="1">
        <f>IF(F8=1,D8/1.16,IF(F8=2,D8/1.12,IF(F8=3,D8/1.05333333333333,IF(F8=4,D8/0.953333333,IF(F8=5,D8*0.960768618,IF(F8=6,D8*0.871459695,IF(F8=7,D8*1.012658228,0)))))))</f>
        <v>0</v>
      </c>
      <c r="L8" s="24">
        <v>7</v>
      </c>
      <c r="M8" s="27" t="s">
        <v>36</v>
      </c>
      <c r="N8" s="28"/>
      <c r="O8" s="28"/>
      <c r="P8" s="29"/>
      <c r="Q8" s="29"/>
    </row>
    <row r="9" spans="4:10" ht="19.5" customHeight="1">
      <c r="D9" s="6">
        <f>SUM(D7:D8)</f>
        <v>0</v>
      </c>
      <c r="E9" s="16" t="s">
        <v>18</v>
      </c>
      <c r="G9" s="6">
        <f>SUM(G7:G8)</f>
        <v>0</v>
      </c>
      <c r="H9" s="6">
        <f>SUM(H7:H8)</f>
        <v>0</v>
      </c>
      <c r="I9" s="6">
        <f>SUM(I7:I8)</f>
        <v>0</v>
      </c>
      <c r="J9" s="6">
        <f>SUM(J7:J8)</f>
        <v>0</v>
      </c>
    </row>
    <row r="10" ht="19.5" customHeight="1"/>
    <row r="11" ht="19.5" customHeight="1"/>
    <row r="12" ht="19.5" customHeight="1"/>
    <row r="13" ht="19.5" customHeight="1"/>
  </sheetData>
  <mergeCells count="8">
    <mergeCell ref="M6:Q6"/>
    <mergeCell ref="M7:Q7"/>
    <mergeCell ref="M8:Q8"/>
    <mergeCell ref="L1:Q1"/>
    <mergeCell ref="M2:Q2"/>
    <mergeCell ref="M3:Q3"/>
    <mergeCell ref="M4:Q4"/>
    <mergeCell ref="M5:Q5"/>
  </mergeCells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B5" sqref="B5"/>
    </sheetView>
  </sheetViews>
  <sheetFormatPr defaultColWidth="11.421875" defaultRowHeight="12.75"/>
  <cols>
    <col min="1" max="1" width="45.7109375" style="0" customWidth="1"/>
    <col min="2" max="2" width="14.7109375" style="0" customWidth="1"/>
  </cols>
  <sheetData>
    <row r="1" spans="1:2" ht="12.75">
      <c r="A1" s="5" t="str">
        <f>ENE!A1</f>
        <v>Empresa, S.A. de C.V.</v>
      </c>
      <c r="B1" s="4"/>
    </row>
    <row r="2" spans="1:2" ht="12.75">
      <c r="A2" s="5" t="s">
        <v>10</v>
      </c>
      <c r="B2" s="4"/>
    </row>
    <row r="3" spans="1:2" ht="12.75">
      <c r="A3" s="5" t="str">
        <f>AGO!A3</f>
        <v>al 31 de agosto de 2023</v>
      </c>
      <c r="B3" s="4"/>
    </row>
    <row r="5" spans="1:2" ht="12.75">
      <c r="A5" s="10" t="s">
        <v>3</v>
      </c>
      <c r="B5" s="19">
        <v>16</v>
      </c>
    </row>
    <row r="6" spans="1:2" ht="12.75">
      <c r="A6" s="6"/>
      <c r="B6" s="6"/>
    </row>
    <row r="7" spans="1:2" ht="12.75">
      <c r="A7" s="20" t="s">
        <v>16</v>
      </c>
      <c r="B7" s="21">
        <v>116</v>
      </c>
    </row>
    <row r="8" spans="1:2" ht="12.75">
      <c r="A8" s="6"/>
      <c r="B8" s="6"/>
    </row>
    <row r="9" spans="1:2" ht="12.75">
      <c r="A9" s="10" t="s">
        <v>21</v>
      </c>
      <c r="B9" s="6">
        <f>B7-B12-B15-B17</f>
        <v>116</v>
      </c>
    </row>
    <row r="10" spans="1:2" ht="12.75">
      <c r="A10" s="10" t="s">
        <v>4</v>
      </c>
      <c r="B10" s="6">
        <f>B9/1.16*0.16</f>
        <v>16</v>
      </c>
    </row>
    <row r="11" spans="1:2" ht="12.75">
      <c r="A11" s="10"/>
      <c r="B11" s="6"/>
    </row>
    <row r="12" spans="1:2" ht="12.75">
      <c r="A12" s="10" t="s">
        <v>5</v>
      </c>
      <c r="B12" s="19">
        <v>0</v>
      </c>
    </row>
    <row r="13" spans="1:2" ht="12.75">
      <c r="A13" s="10" t="s">
        <v>22</v>
      </c>
      <c r="B13" s="19">
        <f>B12/1.12*0.16</f>
        <v>0</v>
      </c>
    </row>
    <row r="14" spans="1:2" ht="12.75">
      <c r="A14" s="10"/>
      <c r="B14" s="6"/>
    </row>
    <row r="15" spans="1:2" ht="12.75">
      <c r="A15" s="11" t="s">
        <v>11</v>
      </c>
      <c r="B15" s="19">
        <v>0</v>
      </c>
    </row>
    <row r="16" spans="1:2" ht="12.75">
      <c r="A16" s="11"/>
      <c r="B16" s="6"/>
    </row>
    <row r="17" spans="1:2" ht="12.75">
      <c r="A17" s="11" t="s">
        <v>20</v>
      </c>
      <c r="B17" s="19">
        <v>0</v>
      </c>
    </row>
    <row r="18" spans="1:2" ht="12.75">
      <c r="A18" s="10"/>
      <c r="B18" s="6"/>
    </row>
    <row r="19" spans="1:2" ht="12.75">
      <c r="A19" s="11" t="s">
        <v>6</v>
      </c>
      <c r="B19" s="6">
        <f>B10+B13</f>
        <v>16</v>
      </c>
    </row>
    <row r="20" spans="1:2" ht="12.75">
      <c r="A20" s="10"/>
      <c r="B20" s="6"/>
    </row>
    <row r="21" spans="1:2" ht="12.75">
      <c r="A21" s="6" t="s">
        <v>7</v>
      </c>
      <c r="B21" s="14">
        <f>B5-B19</f>
        <v>0</v>
      </c>
    </row>
    <row r="22" ht="12.75">
      <c r="B22" s="6"/>
    </row>
    <row r="24" spans="1:2" ht="12.75">
      <c r="A24" t="s">
        <v>12</v>
      </c>
      <c r="B24" s="6">
        <f>B12/1.12*0.04</f>
        <v>0</v>
      </c>
    </row>
    <row r="26" spans="1:2" ht="12.75">
      <c r="A26" s="8" t="s">
        <v>17</v>
      </c>
      <c r="B26" s="15">
        <v>0</v>
      </c>
    </row>
  </sheetData>
  <printOptions/>
  <pageMargins left="0.7874015748031497" right="0" top="1.1811023622047245" bottom="0.7874015748031497" header="0" footer="0"/>
  <pageSetup horizontalDpi="600" verticalDpi="600" orientation="landscape" paperSize="125" scale="1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</dc:creator>
  <cp:keywords/>
  <dc:description/>
  <cp:lastModifiedBy>Salvador</cp:lastModifiedBy>
  <cp:lastPrinted>2022-04-08T19:21:17Z</cp:lastPrinted>
  <dcterms:created xsi:type="dcterms:W3CDTF">2003-03-19T16:59:21Z</dcterms:created>
  <dcterms:modified xsi:type="dcterms:W3CDTF">2023-01-06T18:37:55Z</dcterms:modified>
  <cp:category/>
  <cp:version/>
  <cp:contentType/>
  <cp:contentStatus/>
</cp:coreProperties>
</file>