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05ene11" sheetId="1" r:id="rId1"/>
  </sheets>
  <definedNames>
    <definedName name="_xlnm.Print_Area" localSheetId="0">'05ene11'!$A$28:$H$539</definedName>
  </definedNames>
  <calcPr fullCalcOnLoad="1"/>
</workbook>
</file>

<file path=xl/sharedStrings.xml><?xml version="1.0" encoding="utf-8"?>
<sst xmlns="http://schemas.openxmlformats.org/spreadsheetml/2006/main" count="650" uniqueCount="86">
  <si>
    <t>RECIBO DE NÓMINA</t>
  </si>
  <si>
    <t>Periodo de nómina</t>
  </si>
  <si>
    <t>Semana</t>
  </si>
  <si>
    <t>Nombre del trabajador</t>
  </si>
  <si>
    <t>C.U.R.P.</t>
  </si>
  <si>
    <t>Periodo de nómina:</t>
  </si>
  <si>
    <t>R.F.C.</t>
  </si>
  <si>
    <t>Días trabajados</t>
  </si>
  <si>
    <t>Reg. IMSS</t>
  </si>
  <si>
    <t>Salario diario</t>
  </si>
  <si>
    <t>Salario diario integrado</t>
  </si>
  <si>
    <t>Percepciones</t>
  </si>
  <si>
    <t>Deducciones</t>
  </si>
  <si>
    <t>Concepto</t>
  </si>
  <si>
    <t xml:space="preserve">     Monto</t>
  </si>
  <si>
    <t>Sueldo</t>
  </si>
  <si>
    <t>Fondo de ahorro</t>
  </si>
  <si>
    <t>Retención I.S.R.</t>
  </si>
  <si>
    <t>Aport. al fondo de ahorro</t>
  </si>
  <si>
    <t>Totales</t>
  </si>
  <si>
    <t>Neto recibido</t>
  </si>
  <si>
    <t>Firma de recibido:</t>
  </si>
  <si>
    <t>RESUMEN DE NÓMINA</t>
  </si>
  <si>
    <t>TOTAL GENERAL</t>
  </si>
  <si>
    <t>Total de trabajadores</t>
  </si>
  <si>
    <t>Suma percepciones</t>
  </si>
  <si>
    <t>Suma deducciones</t>
  </si>
  <si>
    <t>Neto a pagar</t>
  </si>
  <si>
    <t>Depositar al Fondo de Ahorro</t>
  </si>
  <si>
    <t>NOMBRE DEL PATRÓN</t>
  </si>
  <si>
    <t>Trabajador 1</t>
  </si>
  <si>
    <t>Trabajador 2</t>
  </si>
  <si>
    <t>Trabajador 3</t>
  </si>
  <si>
    <t>Trabajador 4</t>
  </si>
  <si>
    <t>Trabajador 5</t>
  </si>
  <si>
    <t>Trabajador 6</t>
  </si>
  <si>
    <t>Trabajador 7</t>
  </si>
  <si>
    <t>Trabajador 8</t>
  </si>
  <si>
    <t>Trabajador 9</t>
  </si>
  <si>
    <t>Trabajador 10</t>
  </si>
  <si>
    <t>Trabajador 11</t>
  </si>
  <si>
    <t>Trabajador 12</t>
  </si>
  <si>
    <t>Trabajador 13</t>
  </si>
  <si>
    <t>Trabajador 14</t>
  </si>
  <si>
    <t>Trabajador 15</t>
  </si>
  <si>
    <t>Trabajador 16</t>
  </si>
  <si>
    <t>Trabajador 17</t>
  </si>
  <si>
    <t>Reg.S.S.</t>
  </si>
  <si>
    <t>Días trab.</t>
  </si>
  <si>
    <t>TRAB800101HJCRRR01</t>
  </si>
  <si>
    <t>TRAB-800101-999</t>
  </si>
  <si>
    <t>0407-80-2254-6</t>
  </si>
  <si>
    <t>TRAB800101HJCRRR02</t>
  </si>
  <si>
    <t>TRAB800101HJCRRR03</t>
  </si>
  <si>
    <t>TRAB800101HJCRRR04</t>
  </si>
  <si>
    <t>TRAB800101HJCRRR05</t>
  </si>
  <si>
    <t>TRAB800101HJCRRR06</t>
  </si>
  <si>
    <t>TRAB800101HJCRRR07</t>
  </si>
  <si>
    <t>TRAB800101HJCRRR08</t>
  </si>
  <si>
    <t>TRAB800101HJCRRR09</t>
  </si>
  <si>
    <t>TRAB800101HJCRRR10</t>
  </si>
  <si>
    <t>TRAB800101HJCRRR11</t>
  </si>
  <si>
    <t>TRAB800101HJCRRR12</t>
  </si>
  <si>
    <t>TRAB800101HJCRRR13</t>
  </si>
  <si>
    <t>TRAB800101HJCRRR14</t>
  </si>
  <si>
    <t>TRAB800101HJCRRR15</t>
  </si>
  <si>
    <t>TRAB800101HJCRRR16</t>
  </si>
  <si>
    <t>TRAB800101HJCRRR17</t>
  </si>
  <si>
    <t>FAVOR DE PONER AQUÍ</t>
  </si>
  <si>
    <t>LOS CÁLCULOS DE IMP.</t>
  </si>
  <si>
    <t>Provisión del 2% sobre nóminas</t>
  </si>
  <si>
    <t>Hacer una copia que diga "RECIBO DE NÓMINA" para el trabajador y otra "LISTA DE RAYA" para el patrón</t>
  </si>
  <si>
    <t>Ausentismos</t>
  </si>
  <si>
    <t>Consecutivo</t>
  </si>
  <si>
    <t>Subsidio al empleo pagado</t>
  </si>
  <si>
    <t>Subsidio al empleo</t>
  </si>
  <si>
    <t>Retención seguro social</t>
  </si>
  <si>
    <t>R.F.C. AAAA-999999-999</t>
  </si>
  <si>
    <t>Registro IMSS R99-99999-99-9</t>
  </si>
  <si>
    <t>Trabajador 18</t>
  </si>
  <si>
    <t>Dias de vacaciones***</t>
  </si>
  <si>
    <t>***LAS VACACIONES SE PONEN A MANO EN LOS RECIBOS. LOS DIAS DE VACACIONES ESTAN ENSEGUIDA DE LOS DIAS TRABAJADOS EN LA COLUMNA C</t>
  </si>
  <si>
    <t>CAMBIAR LO QUE SEA NECESARIO.</t>
  </si>
  <si>
    <t>Del 03 al 09 de enero de 2011</t>
  </si>
  <si>
    <t>Subsidio al empleo calculado</t>
  </si>
  <si>
    <t>Impuesto tarifa art. 96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</si>
</sst>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">
    <font>
      <sz val="10"/>
      <name val="Arial Narrow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17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18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4" fontId="1" fillId="0" borderId="0" xfId="18" applyFont="1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12" xfId="18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4" fontId="1" fillId="0" borderId="0" xfId="18" applyFont="1" applyAlignment="1" quotePrefix="1">
      <alignment horizontal="left"/>
    </xf>
    <xf numFmtId="0" fontId="1" fillId="0" borderId="0" xfId="0" applyFont="1" applyAlignment="1">
      <alignment/>
    </xf>
    <xf numFmtId="17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 quotePrefix="1">
      <alignment horizontal="left"/>
    </xf>
    <xf numFmtId="175" fontId="1" fillId="2" borderId="0" xfId="16" applyFont="1" applyFill="1" applyAlignment="1">
      <alignment/>
    </xf>
    <xf numFmtId="0" fontId="1" fillId="3" borderId="0" xfId="0" applyFont="1" applyFill="1" applyAlignment="1" quotePrefix="1">
      <alignment horizontal="center" vertical="center" wrapText="1"/>
    </xf>
    <xf numFmtId="0" fontId="1" fillId="3" borderId="0" xfId="0" applyFont="1" applyFill="1" applyAlignment="1" quotePrefix="1">
      <alignment horizontal="left"/>
    </xf>
    <xf numFmtId="0" fontId="1" fillId="0" borderId="7" xfId="0" applyNumberFormat="1" applyFont="1" applyFill="1" applyBorder="1" applyAlignment="1" applyProtection="1" quotePrefix="1">
      <alignment horizontal="left"/>
      <protection/>
    </xf>
    <xf numFmtId="0" fontId="1" fillId="0" borderId="7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9"/>
  <sheetViews>
    <sheetView tabSelected="1" workbookViewId="0" topLeftCell="A1">
      <selection activeCell="A1" sqref="A1"/>
    </sheetView>
  </sheetViews>
  <sheetFormatPr defaultColWidth="12.83203125" defaultRowHeight="12.75"/>
  <cols>
    <col min="1" max="1" width="16.33203125" style="2" customWidth="1"/>
    <col min="2" max="2" width="13.33203125" style="2" customWidth="1"/>
    <col min="3" max="3" width="9.83203125" style="2" customWidth="1"/>
    <col min="4" max="4" width="14.33203125" style="2" customWidth="1"/>
    <col min="5" max="5" width="13.33203125" style="2" customWidth="1"/>
    <col min="6" max="6" width="14.83203125" style="2" customWidth="1"/>
    <col min="7" max="7" width="9.83203125" style="2" customWidth="1"/>
    <col min="8" max="8" width="14.33203125" style="2" customWidth="1"/>
    <col min="9" max="9" width="25" style="2" customWidth="1"/>
    <col min="10" max="10" width="16.83203125" style="2" customWidth="1"/>
    <col min="11" max="16384" width="12" style="2" customWidth="1"/>
  </cols>
  <sheetData>
    <row r="1" ht="12.75" customHeight="1">
      <c r="A1" s="63" t="s">
        <v>29</v>
      </c>
    </row>
    <row r="2" spans="1:6" ht="12.75" customHeight="1">
      <c r="A2" s="64" t="s">
        <v>78</v>
      </c>
      <c r="F2" s="63" t="s">
        <v>77</v>
      </c>
    </row>
    <row r="3" spans="1:3" ht="12.75" customHeight="1">
      <c r="A3" s="63" t="s">
        <v>0</v>
      </c>
      <c r="C3" s="4" t="s">
        <v>71</v>
      </c>
    </row>
    <row r="4" spans="1:3" ht="12.75" customHeight="1">
      <c r="A4" s="2" t="s">
        <v>1</v>
      </c>
      <c r="C4" s="64" t="s">
        <v>83</v>
      </c>
    </row>
    <row r="5" spans="1:3" ht="12.75" customHeight="1">
      <c r="A5" s="63" t="s">
        <v>2</v>
      </c>
      <c r="C5" s="63">
        <v>1</v>
      </c>
    </row>
    <row r="6" ht="12.75" customHeight="1"/>
    <row r="7" spans="1:10" ht="30" customHeight="1">
      <c r="A7" s="57" t="s">
        <v>3</v>
      </c>
      <c r="B7" s="56" t="s">
        <v>48</v>
      </c>
      <c r="C7" s="56" t="s">
        <v>72</v>
      </c>
      <c r="D7" s="68" t="s">
        <v>80</v>
      </c>
      <c r="E7" s="55" t="s">
        <v>9</v>
      </c>
      <c r="F7" s="55" t="s">
        <v>10</v>
      </c>
      <c r="G7" s="56" t="s">
        <v>73</v>
      </c>
      <c r="H7" s="56" t="s">
        <v>6</v>
      </c>
      <c r="I7" s="56" t="s">
        <v>4</v>
      </c>
      <c r="J7" s="56" t="s">
        <v>47</v>
      </c>
    </row>
    <row r="8" spans="1:10" ht="12.75" customHeight="1">
      <c r="A8" s="65" t="s">
        <v>30</v>
      </c>
      <c r="B8" s="2">
        <f>IF($A$5="semana",7-C8-D8-C8/(6),15-C8-D8)</f>
        <v>7</v>
      </c>
      <c r="C8" s="63">
        <v>0</v>
      </c>
      <c r="D8" s="63">
        <v>0</v>
      </c>
      <c r="E8" s="67">
        <v>270</v>
      </c>
      <c r="F8" s="67">
        <v>295.16</v>
      </c>
      <c r="G8" s="2">
        <v>1</v>
      </c>
      <c r="H8" s="64" t="s">
        <v>50</v>
      </c>
      <c r="I8" s="64" t="s">
        <v>49</v>
      </c>
      <c r="J8" s="64" t="s">
        <v>51</v>
      </c>
    </row>
    <row r="9" spans="1:10" ht="12.75" customHeight="1">
      <c r="A9" s="65" t="s">
        <v>31</v>
      </c>
      <c r="B9" s="2">
        <f aca="true" t="shared" si="0" ref="B9:B25">IF($A$5="semana",7-C9-D9-C9/(6),15-C9-D9)</f>
        <v>7</v>
      </c>
      <c r="C9" s="63">
        <v>0</v>
      </c>
      <c r="D9" s="63">
        <v>0</v>
      </c>
      <c r="E9" s="67">
        <v>270</v>
      </c>
      <c r="F9" s="67">
        <v>295.16</v>
      </c>
      <c r="G9" s="2">
        <f aca="true" t="shared" si="1" ref="G9:G23">1+G8</f>
        <v>2</v>
      </c>
      <c r="H9" s="64" t="s">
        <v>50</v>
      </c>
      <c r="I9" s="64" t="s">
        <v>52</v>
      </c>
      <c r="J9" s="64" t="s">
        <v>51</v>
      </c>
    </row>
    <row r="10" spans="1:10" ht="12.75" customHeight="1">
      <c r="A10" s="65" t="s">
        <v>32</v>
      </c>
      <c r="B10" s="2">
        <f t="shared" si="0"/>
        <v>7</v>
      </c>
      <c r="C10" s="63">
        <v>0</v>
      </c>
      <c r="D10" s="63">
        <v>0</v>
      </c>
      <c r="E10" s="67">
        <v>270</v>
      </c>
      <c r="F10" s="67">
        <v>295.16</v>
      </c>
      <c r="G10" s="2">
        <f t="shared" si="1"/>
        <v>3</v>
      </c>
      <c r="H10" s="64" t="s">
        <v>50</v>
      </c>
      <c r="I10" s="64" t="s">
        <v>53</v>
      </c>
      <c r="J10" s="64" t="s">
        <v>51</v>
      </c>
    </row>
    <row r="11" spans="1:10" ht="12.75" customHeight="1">
      <c r="A11" s="65" t="s">
        <v>33</v>
      </c>
      <c r="B11" s="2">
        <f t="shared" si="0"/>
        <v>7</v>
      </c>
      <c r="C11" s="63">
        <v>0</v>
      </c>
      <c r="D11" s="63">
        <v>0</v>
      </c>
      <c r="E11" s="67">
        <v>270</v>
      </c>
      <c r="F11" s="67">
        <v>295.16</v>
      </c>
      <c r="G11" s="2">
        <f t="shared" si="1"/>
        <v>4</v>
      </c>
      <c r="H11" s="64" t="s">
        <v>50</v>
      </c>
      <c r="I11" s="64" t="s">
        <v>54</v>
      </c>
      <c r="J11" s="64" t="s">
        <v>51</v>
      </c>
    </row>
    <row r="12" spans="1:10" ht="12.75" customHeight="1">
      <c r="A12" s="65" t="s">
        <v>34</v>
      </c>
      <c r="B12" s="2">
        <f t="shared" si="0"/>
        <v>7</v>
      </c>
      <c r="C12" s="63">
        <v>0</v>
      </c>
      <c r="D12" s="63">
        <v>0</v>
      </c>
      <c r="E12" s="67">
        <v>270</v>
      </c>
      <c r="F12" s="67">
        <v>295.16</v>
      </c>
      <c r="G12" s="2">
        <f t="shared" si="1"/>
        <v>5</v>
      </c>
      <c r="H12" s="64" t="s">
        <v>50</v>
      </c>
      <c r="I12" s="64" t="s">
        <v>55</v>
      </c>
      <c r="J12" s="64" t="s">
        <v>51</v>
      </c>
    </row>
    <row r="13" spans="1:10" ht="12.75" customHeight="1">
      <c r="A13" s="65" t="s">
        <v>35</v>
      </c>
      <c r="B13" s="2">
        <f t="shared" si="0"/>
        <v>7</v>
      </c>
      <c r="C13" s="63">
        <v>0</v>
      </c>
      <c r="D13" s="63">
        <v>0</v>
      </c>
      <c r="E13" s="67">
        <v>270</v>
      </c>
      <c r="F13" s="67">
        <v>295.16</v>
      </c>
      <c r="G13" s="2">
        <f t="shared" si="1"/>
        <v>6</v>
      </c>
      <c r="H13" s="64" t="s">
        <v>50</v>
      </c>
      <c r="I13" s="64" t="s">
        <v>56</v>
      </c>
      <c r="J13" s="64" t="s">
        <v>51</v>
      </c>
    </row>
    <row r="14" spans="1:10" ht="12.75" customHeight="1">
      <c r="A14" s="65" t="s">
        <v>36</v>
      </c>
      <c r="B14" s="2">
        <f t="shared" si="0"/>
        <v>7</v>
      </c>
      <c r="C14" s="63">
        <v>0</v>
      </c>
      <c r="D14" s="63">
        <v>0</v>
      </c>
      <c r="E14" s="67">
        <v>270</v>
      </c>
      <c r="F14" s="67">
        <v>295.16</v>
      </c>
      <c r="G14" s="2">
        <f t="shared" si="1"/>
        <v>7</v>
      </c>
      <c r="H14" s="64" t="s">
        <v>50</v>
      </c>
      <c r="I14" s="64" t="s">
        <v>57</v>
      </c>
      <c r="J14" s="64" t="s">
        <v>51</v>
      </c>
    </row>
    <row r="15" spans="1:10" ht="12.75" customHeight="1">
      <c r="A15" s="65" t="s">
        <v>37</v>
      </c>
      <c r="B15" s="2">
        <f t="shared" si="0"/>
        <v>7</v>
      </c>
      <c r="C15" s="63">
        <v>0</v>
      </c>
      <c r="D15" s="63">
        <v>0</v>
      </c>
      <c r="E15" s="67">
        <v>270</v>
      </c>
      <c r="F15" s="67">
        <v>295.16</v>
      </c>
      <c r="G15" s="2">
        <f t="shared" si="1"/>
        <v>8</v>
      </c>
      <c r="H15" s="64" t="s">
        <v>50</v>
      </c>
      <c r="I15" s="64" t="s">
        <v>58</v>
      </c>
      <c r="J15" s="64" t="s">
        <v>51</v>
      </c>
    </row>
    <row r="16" spans="1:10" ht="12.75" customHeight="1">
      <c r="A16" s="65" t="s">
        <v>38</v>
      </c>
      <c r="B16" s="2">
        <f t="shared" si="0"/>
        <v>7</v>
      </c>
      <c r="C16" s="63">
        <v>0</v>
      </c>
      <c r="D16" s="63">
        <v>0</v>
      </c>
      <c r="E16" s="67">
        <v>270</v>
      </c>
      <c r="F16" s="67">
        <v>295.16</v>
      </c>
      <c r="G16" s="2">
        <f t="shared" si="1"/>
        <v>9</v>
      </c>
      <c r="H16" s="64" t="s">
        <v>50</v>
      </c>
      <c r="I16" s="64" t="s">
        <v>59</v>
      </c>
      <c r="J16" s="64" t="s">
        <v>51</v>
      </c>
    </row>
    <row r="17" spans="1:10" ht="12.75" customHeight="1">
      <c r="A17" s="65" t="s">
        <v>39</v>
      </c>
      <c r="B17" s="2">
        <f t="shared" si="0"/>
        <v>7</v>
      </c>
      <c r="C17" s="63">
        <v>0</v>
      </c>
      <c r="D17" s="63">
        <v>0</v>
      </c>
      <c r="E17" s="67">
        <v>270</v>
      </c>
      <c r="F17" s="67">
        <v>295.16</v>
      </c>
      <c r="G17" s="2">
        <f t="shared" si="1"/>
        <v>10</v>
      </c>
      <c r="H17" s="64" t="s">
        <v>50</v>
      </c>
      <c r="I17" s="64" t="s">
        <v>60</v>
      </c>
      <c r="J17" s="64" t="s">
        <v>51</v>
      </c>
    </row>
    <row r="18" spans="1:10" ht="12.75" customHeight="1">
      <c r="A18" s="65" t="s">
        <v>40</v>
      </c>
      <c r="B18" s="2">
        <f t="shared" si="0"/>
        <v>7</v>
      </c>
      <c r="C18" s="63">
        <v>0</v>
      </c>
      <c r="D18" s="63">
        <v>0</v>
      </c>
      <c r="E18" s="67">
        <v>270</v>
      </c>
      <c r="F18" s="67">
        <v>295.16</v>
      </c>
      <c r="G18" s="2">
        <f t="shared" si="1"/>
        <v>11</v>
      </c>
      <c r="H18" s="64" t="s">
        <v>50</v>
      </c>
      <c r="I18" s="64" t="s">
        <v>61</v>
      </c>
      <c r="J18" s="64" t="s">
        <v>51</v>
      </c>
    </row>
    <row r="19" spans="1:10" ht="12.75" customHeight="1">
      <c r="A19" s="65" t="s">
        <v>41</v>
      </c>
      <c r="B19" s="2">
        <f t="shared" si="0"/>
        <v>7</v>
      </c>
      <c r="C19" s="63">
        <v>0</v>
      </c>
      <c r="D19" s="63">
        <v>0</v>
      </c>
      <c r="E19" s="67">
        <v>270</v>
      </c>
      <c r="F19" s="67">
        <v>295.16</v>
      </c>
      <c r="G19" s="2">
        <f t="shared" si="1"/>
        <v>12</v>
      </c>
      <c r="H19" s="64" t="s">
        <v>50</v>
      </c>
      <c r="I19" s="64" t="s">
        <v>62</v>
      </c>
      <c r="J19" s="64" t="s">
        <v>51</v>
      </c>
    </row>
    <row r="20" spans="1:10" ht="12.75" customHeight="1">
      <c r="A20" s="65" t="s">
        <v>42</v>
      </c>
      <c r="B20" s="2">
        <f t="shared" si="0"/>
        <v>7</v>
      </c>
      <c r="C20" s="63">
        <v>0</v>
      </c>
      <c r="D20" s="63">
        <v>0</v>
      </c>
      <c r="E20" s="67">
        <v>270</v>
      </c>
      <c r="F20" s="67">
        <v>295.16</v>
      </c>
      <c r="G20" s="2">
        <f t="shared" si="1"/>
        <v>13</v>
      </c>
      <c r="H20" s="64" t="s">
        <v>50</v>
      </c>
      <c r="I20" s="64" t="s">
        <v>63</v>
      </c>
      <c r="J20" s="64" t="s">
        <v>51</v>
      </c>
    </row>
    <row r="21" spans="1:10" ht="12.75" customHeight="1">
      <c r="A21" s="65" t="s">
        <v>43</v>
      </c>
      <c r="B21" s="2">
        <f t="shared" si="0"/>
        <v>7</v>
      </c>
      <c r="C21" s="63">
        <v>0</v>
      </c>
      <c r="D21" s="63">
        <v>0</v>
      </c>
      <c r="E21" s="67">
        <v>270</v>
      </c>
      <c r="F21" s="67">
        <v>295.16</v>
      </c>
      <c r="G21" s="2">
        <f t="shared" si="1"/>
        <v>14</v>
      </c>
      <c r="H21" s="64" t="s">
        <v>50</v>
      </c>
      <c r="I21" s="64" t="s">
        <v>64</v>
      </c>
      <c r="J21" s="64" t="s">
        <v>51</v>
      </c>
    </row>
    <row r="22" spans="1:10" ht="12.75" customHeight="1">
      <c r="A22" s="65" t="s">
        <v>44</v>
      </c>
      <c r="B22" s="2">
        <f t="shared" si="0"/>
        <v>7</v>
      </c>
      <c r="C22" s="63">
        <v>0</v>
      </c>
      <c r="D22" s="63">
        <v>0</v>
      </c>
      <c r="E22" s="67">
        <v>270</v>
      </c>
      <c r="F22" s="67">
        <v>295.16</v>
      </c>
      <c r="G22" s="2">
        <f t="shared" si="1"/>
        <v>15</v>
      </c>
      <c r="H22" s="64" t="s">
        <v>50</v>
      </c>
      <c r="I22" s="64" t="s">
        <v>65</v>
      </c>
      <c r="J22" s="64" t="s">
        <v>51</v>
      </c>
    </row>
    <row r="23" spans="1:10" ht="12.75" customHeight="1">
      <c r="A23" s="65" t="s">
        <v>45</v>
      </c>
      <c r="B23" s="2">
        <f t="shared" si="0"/>
        <v>7</v>
      </c>
      <c r="C23" s="63">
        <v>0</v>
      </c>
      <c r="D23" s="63">
        <v>0</v>
      </c>
      <c r="E23" s="67">
        <v>270</v>
      </c>
      <c r="F23" s="67">
        <v>295.16</v>
      </c>
      <c r="G23" s="2">
        <f t="shared" si="1"/>
        <v>16</v>
      </c>
      <c r="H23" s="64" t="s">
        <v>50</v>
      </c>
      <c r="I23" s="64" t="s">
        <v>66</v>
      </c>
      <c r="J23" s="64" t="s">
        <v>51</v>
      </c>
    </row>
    <row r="24" spans="1:10" ht="12.75" customHeight="1">
      <c r="A24" s="65" t="s">
        <v>46</v>
      </c>
      <c r="B24" s="2">
        <f t="shared" si="0"/>
        <v>7</v>
      </c>
      <c r="C24" s="63">
        <v>0</v>
      </c>
      <c r="D24" s="63">
        <v>0</v>
      </c>
      <c r="E24" s="67">
        <v>270</v>
      </c>
      <c r="F24" s="67">
        <v>295.16</v>
      </c>
      <c r="G24" s="2">
        <f>1+G23</f>
        <v>17</v>
      </c>
      <c r="H24" s="64" t="s">
        <v>50</v>
      </c>
      <c r="I24" s="64" t="s">
        <v>67</v>
      </c>
      <c r="J24" s="64" t="s">
        <v>51</v>
      </c>
    </row>
    <row r="25" spans="1:10" ht="12.75" customHeight="1">
      <c r="A25" s="66" t="s">
        <v>79</v>
      </c>
      <c r="B25" s="2">
        <f t="shared" si="0"/>
        <v>7</v>
      </c>
      <c r="C25" s="63">
        <v>0</v>
      </c>
      <c r="D25" s="63">
        <v>0</v>
      </c>
      <c r="E25" s="67">
        <v>270</v>
      </c>
      <c r="F25" s="67">
        <v>295.16</v>
      </c>
      <c r="G25" s="2">
        <f>1+G24</f>
        <v>18</v>
      </c>
      <c r="H25" s="64" t="s">
        <v>50</v>
      </c>
      <c r="I25" s="64" t="s">
        <v>67</v>
      </c>
      <c r="J25" s="64" t="s">
        <v>51</v>
      </c>
    </row>
    <row r="26" spans="1:4" ht="12.75" customHeight="1">
      <c r="A26" s="2" t="s">
        <v>82</v>
      </c>
      <c r="D26" s="69" t="s">
        <v>81</v>
      </c>
    </row>
    <row r="27" ht="12.75" customHeight="1">
      <c r="D27" s="4"/>
    </row>
    <row r="28" spans="1:8" ht="12.75" customHeight="1">
      <c r="A28" s="3" t="str">
        <f>$A$1</f>
        <v>NOMBRE DEL PATRÓN</v>
      </c>
      <c r="B28" s="1"/>
      <c r="C28" s="1"/>
      <c r="D28" s="1"/>
      <c r="E28" s="1"/>
      <c r="F28" s="1"/>
      <c r="G28" s="1"/>
      <c r="H28" s="1"/>
    </row>
    <row r="29" spans="1:8" ht="12.75" customHeight="1">
      <c r="A29" s="3" t="str">
        <f>$A$3</f>
        <v>RECIBO DE NÓMINA</v>
      </c>
      <c r="B29" s="1"/>
      <c r="C29" s="1"/>
      <c r="D29" s="1"/>
      <c r="E29" s="1"/>
      <c r="F29" s="1"/>
      <c r="G29" s="1"/>
      <c r="H29" s="1"/>
    </row>
    <row r="30" spans="1:6" ht="12.75" customHeight="1">
      <c r="A30" s="31" t="str">
        <f>$A$2</f>
        <v>Registro IMSS R99-99999-99-9</v>
      </c>
      <c r="F30" s="31" t="str">
        <f>$F$2</f>
        <v>R.F.C. AAAA-999999-999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"/>
      <c r="I31" s="1"/>
    </row>
    <row r="32" ht="12.75" customHeight="1"/>
    <row r="33" spans="1:7" ht="12.75" customHeight="1">
      <c r="A33" s="2" t="s">
        <v>3</v>
      </c>
      <c r="C33" s="32" t="str">
        <f>A8</f>
        <v>Trabajador 1</v>
      </c>
      <c r="F33" s="2" t="s">
        <v>4</v>
      </c>
      <c r="G33" s="2" t="str">
        <f>I8</f>
        <v>TRAB800101HJCRRR01</v>
      </c>
    </row>
    <row r="34" spans="1:7" ht="12.75" customHeight="1">
      <c r="A34" s="2" t="s">
        <v>5</v>
      </c>
      <c r="C34" s="4" t="str">
        <f>$C$4</f>
        <v>Del 03 al 09 de enero de 2011</v>
      </c>
      <c r="F34" s="2" t="s">
        <v>6</v>
      </c>
      <c r="G34" s="2" t="str">
        <f>H8</f>
        <v>TRAB-800101-999</v>
      </c>
    </row>
    <row r="35" spans="1:7" ht="12.75" customHeight="1">
      <c r="A35" s="4" t="s">
        <v>7</v>
      </c>
      <c r="B35" s="2">
        <f>B8</f>
        <v>7</v>
      </c>
      <c r="C35" s="2">
        <f>D8</f>
        <v>0</v>
      </c>
      <c r="D35" s="33" t="str">
        <f>A5</f>
        <v>Semana</v>
      </c>
      <c r="E35" s="32">
        <f>$C$5</f>
        <v>1</v>
      </c>
      <c r="F35" s="2" t="s">
        <v>8</v>
      </c>
      <c r="G35" s="4" t="str">
        <f>J8</f>
        <v>0407-80-2254-6</v>
      </c>
    </row>
    <row r="36" spans="1:9" ht="12.75" customHeight="1">
      <c r="A36" s="32" t="s">
        <v>72</v>
      </c>
      <c r="B36" s="2">
        <f>C8</f>
        <v>0</v>
      </c>
      <c r="C36" s="2" t="s">
        <v>9</v>
      </c>
      <c r="D36"/>
      <c r="E36" s="34">
        <f>E8</f>
        <v>270</v>
      </c>
      <c r="F36" s="2" t="s">
        <v>10</v>
      </c>
      <c r="H36" s="34">
        <f>F8</f>
        <v>295.16</v>
      </c>
      <c r="I36" s="34"/>
    </row>
    <row r="37" spans="1:11" ht="12.75" customHeight="1">
      <c r="A37" s="6" t="s">
        <v>11</v>
      </c>
      <c r="B37" s="5"/>
      <c r="C37" s="5"/>
      <c r="D37" s="9"/>
      <c r="E37" s="5" t="s">
        <v>12</v>
      </c>
      <c r="F37" s="5"/>
      <c r="G37" s="5"/>
      <c r="H37" s="9"/>
      <c r="I37" s="29" t="s">
        <v>68</v>
      </c>
      <c r="J37" s="21"/>
      <c r="K37" s="21"/>
    </row>
    <row r="38" spans="1:11" ht="12.75" customHeight="1">
      <c r="A38" s="7" t="s">
        <v>13</v>
      </c>
      <c r="B38" s="9"/>
      <c r="C38" s="10"/>
      <c r="D38" s="11" t="s">
        <v>14</v>
      </c>
      <c r="E38" s="8" t="s">
        <v>13</v>
      </c>
      <c r="F38" s="9"/>
      <c r="G38" s="10"/>
      <c r="H38" s="11" t="s">
        <v>14</v>
      </c>
      <c r="I38" s="29" t="s">
        <v>69</v>
      </c>
      <c r="J38" s="21"/>
      <c r="K38" s="21"/>
    </row>
    <row r="39" spans="1:11" ht="12.75" customHeight="1">
      <c r="A39" s="13" t="s">
        <v>15</v>
      </c>
      <c r="B39" s="12"/>
      <c r="C39" s="12"/>
      <c r="D39" s="24">
        <f>ROUND(B35*E36,2)</f>
        <v>1890</v>
      </c>
      <c r="E39" s="60" t="s">
        <v>74</v>
      </c>
      <c r="F39" s="12"/>
      <c r="G39" s="12"/>
      <c r="H39" s="27">
        <f>IF(J39-J40&lt;0,J39-J40,0)</f>
        <v>0</v>
      </c>
      <c r="I39" s="62" t="s">
        <v>85</v>
      </c>
      <c r="J39" s="28">
        <v>166.62</v>
      </c>
      <c r="K39" s="2">
        <f>IF(D39&gt;0,1,0)</f>
        <v>1</v>
      </c>
    </row>
    <row r="40" spans="1:10" ht="12.75" customHeight="1">
      <c r="A40" s="39" t="s">
        <v>16</v>
      </c>
      <c r="B40" s="40"/>
      <c r="C40" s="40"/>
      <c r="D40" s="41">
        <f>ROUND((D39)*0.13,2)</f>
        <v>245.7</v>
      </c>
      <c r="E40" s="16" t="s">
        <v>17</v>
      </c>
      <c r="F40" s="15"/>
      <c r="G40" s="15"/>
      <c r="H40" s="25">
        <f>IF(J39-J40&lt;0,0,J39-J40)</f>
        <v>166.62</v>
      </c>
      <c r="I40" s="43" t="s">
        <v>84</v>
      </c>
      <c r="J40" s="28">
        <v>0</v>
      </c>
    </row>
    <row r="41" spans="1:10" ht="12.75" customHeight="1">
      <c r="A41" s="39"/>
      <c r="B41" s="40"/>
      <c r="C41" s="40"/>
      <c r="D41" s="41"/>
      <c r="E41" s="70" t="s">
        <v>76</v>
      </c>
      <c r="F41" s="15"/>
      <c r="G41" s="15"/>
      <c r="H41" s="25">
        <f>J41</f>
        <v>52.73</v>
      </c>
      <c r="I41" s="62" t="s">
        <v>76</v>
      </c>
      <c r="J41" s="2">
        <v>52.73</v>
      </c>
    </row>
    <row r="42" spans="1:9" ht="12.75" customHeight="1">
      <c r="A42" s="39"/>
      <c r="B42" s="40"/>
      <c r="C42" s="40"/>
      <c r="D42" s="42"/>
      <c r="E42" s="30" t="s">
        <v>18</v>
      </c>
      <c r="F42" s="15"/>
      <c r="G42" s="15"/>
      <c r="H42" s="25">
        <f>D40*2</f>
        <v>491.4</v>
      </c>
      <c r="I42" s="43"/>
    </row>
    <row r="43" spans="1:8" ht="12.75" customHeight="1">
      <c r="A43" s="14"/>
      <c r="B43" s="15"/>
      <c r="C43" s="15"/>
      <c r="D43" s="25"/>
      <c r="E43" s="30"/>
      <c r="F43" s="15"/>
      <c r="G43" s="15"/>
      <c r="H43" s="25"/>
    </row>
    <row r="44" spans="1:9" ht="12.75" customHeight="1">
      <c r="A44" s="14"/>
      <c r="B44" s="15"/>
      <c r="C44" s="15"/>
      <c r="D44" s="25"/>
      <c r="E44" s="14"/>
      <c r="F44" s="15"/>
      <c r="G44" s="15"/>
      <c r="H44" s="25"/>
      <c r="I44" s="43"/>
    </row>
    <row r="45" spans="1:9" ht="12.75" customHeight="1">
      <c r="A45" s="17" t="s">
        <v>19</v>
      </c>
      <c r="B45" s="18"/>
      <c r="C45" s="18"/>
      <c r="D45" s="26">
        <f>SUM(D39:D44)</f>
        <v>2135.7</v>
      </c>
      <c r="E45" s="19" t="s">
        <v>19</v>
      </c>
      <c r="F45" s="20"/>
      <c r="G45" s="20"/>
      <c r="H45" s="26">
        <f>SUM(H39:H44)</f>
        <v>710.75</v>
      </c>
      <c r="I45" s="53"/>
    </row>
    <row r="46" spans="1:9" ht="12.7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2.75" customHeight="1" thickBot="1">
      <c r="A47" s="21"/>
      <c r="B47" s="21"/>
      <c r="C47" s="21"/>
      <c r="D47" s="21"/>
      <c r="E47" s="21" t="s">
        <v>20</v>
      </c>
      <c r="F47" s="21"/>
      <c r="G47" s="21"/>
      <c r="H47" s="22">
        <f>D45-H45</f>
        <v>1424.9499999999998</v>
      </c>
      <c r="I47" s="54"/>
    </row>
    <row r="48" spans="1:9" ht="12.75" customHeigh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2.75" customHeigh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2.75" customHeight="1">
      <c r="A50" s="21"/>
      <c r="B50" s="21"/>
      <c r="C50" s="21"/>
      <c r="D50" s="21" t="s">
        <v>21</v>
      </c>
      <c r="F50" s="21"/>
      <c r="G50" s="21"/>
      <c r="H50" s="21"/>
      <c r="I50" s="21"/>
    </row>
    <row r="51" spans="1:9" ht="12.75" customHeight="1">
      <c r="A51" s="21"/>
      <c r="B51" s="21"/>
      <c r="C51" s="21"/>
      <c r="D51" s="21"/>
      <c r="E51" s="23"/>
      <c r="F51" s="23"/>
      <c r="G51" s="23"/>
      <c r="H51" s="23"/>
      <c r="I51" s="29"/>
    </row>
    <row r="52" spans="1:9" ht="12.75" customHeight="1">
      <c r="A52" s="21"/>
      <c r="B52" s="21"/>
      <c r="C52" s="21"/>
      <c r="D52" s="21"/>
      <c r="E52" s="29"/>
      <c r="F52" s="29"/>
      <c r="G52" s="29"/>
      <c r="H52" s="29"/>
      <c r="I52" s="29"/>
    </row>
    <row r="53" ht="12.75" customHeight="1"/>
    <row r="54" ht="12.75" customHeight="1"/>
    <row r="55" ht="12.75" customHeight="1"/>
    <row r="56" ht="12.75" customHeight="1"/>
    <row r="57" ht="12.75" customHeight="1"/>
    <row r="58" spans="1:8" ht="12.75" customHeight="1">
      <c r="A58" s="3" t="str">
        <f>$A$1</f>
        <v>NOMBRE DEL PATRÓN</v>
      </c>
      <c r="B58" s="1"/>
      <c r="C58" s="1"/>
      <c r="D58" s="1"/>
      <c r="E58" s="1"/>
      <c r="F58" s="1"/>
      <c r="G58" s="1"/>
      <c r="H58" s="1"/>
    </row>
    <row r="59" spans="1:8" ht="12.75" customHeight="1">
      <c r="A59" s="3" t="str">
        <f>$A$3</f>
        <v>RECIBO DE NÓMINA</v>
      </c>
      <c r="B59" s="1"/>
      <c r="C59" s="1"/>
      <c r="D59" s="1"/>
      <c r="E59" s="1"/>
      <c r="F59" s="1"/>
      <c r="G59" s="1"/>
      <c r="H59" s="1"/>
    </row>
    <row r="60" spans="1:6" ht="12.75" customHeight="1">
      <c r="A60" s="31" t="str">
        <f>$A$2</f>
        <v>Registro IMSS R99-99999-99-9</v>
      </c>
      <c r="F60" s="31" t="str">
        <f>$F$2</f>
        <v>R.F.C. AAAA-999999-999</v>
      </c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ht="12.75" customHeight="1"/>
    <row r="63" spans="1:7" ht="12.75" customHeight="1">
      <c r="A63" s="2" t="s">
        <v>3</v>
      </c>
      <c r="C63" s="32" t="str">
        <f>A9</f>
        <v>Trabajador 2</v>
      </c>
      <c r="F63" s="2" t="s">
        <v>4</v>
      </c>
      <c r="G63" s="2" t="str">
        <f>I9</f>
        <v>TRAB800101HJCRRR02</v>
      </c>
    </row>
    <row r="64" spans="1:7" ht="12.75" customHeight="1">
      <c r="A64" s="2" t="s">
        <v>5</v>
      </c>
      <c r="C64" s="4" t="str">
        <f>$C$4</f>
        <v>Del 03 al 09 de enero de 2011</v>
      </c>
      <c r="F64" s="2" t="s">
        <v>6</v>
      </c>
      <c r="G64" s="2" t="str">
        <f>H9</f>
        <v>TRAB-800101-999</v>
      </c>
    </row>
    <row r="65" spans="1:7" ht="12.75" customHeight="1">
      <c r="A65" s="4" t="s">
        <v>7</v>
      </c>
      <c r="B65" s="2">
        <f>B9</f>
        <v>7</v>
      </c>
      <c r="C65" s="2">
        <f>D9</f>
        <v>0</v>
      </c>
      <c r="D65" s="33" t="str">
        <f>A5</f>
        <v>Semana</v>
      </c>
      <c r="E65" s="32">
        <f>$C$5</f>
        <v>1</v>
      </c>
      <c r="F65" s="2" t="s">
        <v>8</v>
      </c>
      <c r="G65" s="4" t="str">
        <f>J9</f>
        <v>0407-80-2254-6</v>
      </c>
    </row>
    <row r="66" spans="1:9" ht="12.75" customHeight="1">
      <c r="A66" s="32" t="s">
        <v>72</v>
      </c>
      <c r="B66" s="2">
        <f>C9</f>
        <v>0</v>
      </c>
      <c r="C66" s="2" t="s">
        <v>9</v>
      </c>
      <c r="D66"/>
      <c r="E66" s="34">
        <f>E9</f>
        <v>270</v>
      </c>
      <c r="F66" s="2" t="s">
        <v>10</v>
      </c>
      <c r="H66" s="34">
        <f>F9</f>
        <v>295.16</v>
      </c>
      <c r="I66" s="34"/>
    </row>
    <row r="67" spans="1:10" ht="12.75" customHeight="1">
      <c r="A67" s="6" t="s">
        <v>11</v>
      </c>
      <c r="B67" s="5"/>
      <c r="C67" s="5"/>
      <c r="D67" s="9"/>
      <c r="E67" s="5" t="s">
        <v>12</v>
      </c>
      <c r="F67" s="5"/>
      <c r="G67" s="5"/>
      <c r="H67" s="9"/>
      <c r="I67" s="29" t="s">
        <v>68</v>
      </c>
      <c r="J67" s="21"/>
    </row>
    <row r="68" spans="1:10" ht="12.75" customHeight="1">
      <c r="A68" s="7" t="s">
        <v>13</v>
      </c>
      <c r="B68" s="9"/>
      <c r="C68" s="10"/>
      <c r="D68" s="11" t="s">
        <v>14</v>
      </c>
      <c r="E68" s="8" t="s">
        <v>13</v>
      </c>
      <c r="F68" s="9"/>
      <c r="G68" s="10"/>
      <c r="H68" s="11" t="s">
        <v>14</v>
      </c>
      <c r="I68" s="29" t="s">
        <v>69</v>
      </c>
      <c r="J68" s="21"/>
    </row>
    <row r="69" spans="1:11" ht="12.75" customHeight="1">
      <c r="A69" s="13" t="s">
        <v>15</v>
      </c>
      <c r="B69" s="12"/>
      <c r="C69" s="12"/>
      <c r="D69" s="24">
        <f>ROUND(B65*E66,2)</f>
        <v>1890</v>
      </c>
      <c r="E69" s="60" t="s">
        <v>74</v>
      </c>
      <c r="F69" s="12"/>
      <c r="G69" s="12"/>
      <c r="H69" s="27">
        <f>IF(J69-J70&lt;0,J69-J70,0)</f>
        <v>0</v>
      </c>
      <c r="I69" s="62" t="s">
        <v>85</v>
      </c>
      <c r="J69" s="28">
        <v>166.62</v>
      </c>
      <c r="K69" s="2">
        <f>IF(D69&gt;0,1,0)</f>
        <v>1</v>
      </c>
    </row>
    <row r="70" spans="1:10" ht="12.75" customHeight="1">
      <c r="A70" s="39" t="s">
        <v>16</v>
      </c>
      <c r="B70" s="40"/>
      <c r="C70" s="40"/>
      <c r="D70" s="41">
        <f>ROUND((D69)*0.13,2)</f>
        <v>245.7</v>
      </c>
      <c r="E70" s="16" t="s">
        <v>17</v>
      </c>
      <c r="F70" s="15"/>
      <c r="G70" s="15"/>
      <c r="H70" s="25">
        <f>IF(J69-J70&lt;0,0,J69-J70)</f>
        <v>166.62</v>
      </c>
      <c r="I70" s="43" t="s">
        <v>84</v>
      </c>
      <c r="J70" s="28">
        <v>0</v>
      </c>
    </row>
    <row r="71" spans="1:10" ht="12.75" customHeight="1">
      <c r="A71" s="39"/>
      <c r="B71" s="40"/>
      <c r="C71" s="40"/>
      <c r="D71" s="41"/>
      <c r="E71" s="70" t="s">
        <v>76</v>
      </c>
      <c r="F71" s="15"/>
      <c r="G71" s="15"/>
      <c r="H71" s="25">
        <f>J71</f>
        <v>52.73</v>
      </c>
      <c r="I71" s="62" t="s">
        <v>76</v>
      </c>
      <c r="J71" s="2">
        <v>52.73</v>
      </c>
    </row>
    <row r="72" spans="1:9" ht="12.75" customHeight="1">
      <c r="A72" s="39"/>
      <c r="B72" s="40"/>
      <c r="C72" s="40"/>
      <c r="D72" s="42"/>
      <c r="E72" s="30" t="s">
        <v>18</v>
      </c>
      <c r="F72" s="15"/>
      <c r="G72" s="15"/>
      <c r="H72" s="25">
        <f>D70*2</f>
        <v>491.4</v>
      </c>
      <c r="I72" s="43"/>
    </row>
    <row r="73" spans="1:8" ht="12.75" customHeight="1">
      <c r="A73" s="14"/>
      <c r="B73" s="15"/>
      <c r="C73" s="15"/>
      <c r="D73" s="25"/>
      <c r="E73" s="30"/>
      <c r="F73" s="15"/>
      <c r="G73" s="15"/>
      <c r="H73" s="25"/>
    </row>
    <row r="74" spans="1:9" ht="12.75" customHeight="1">
      <c r="A74" s="14"/>
      <c r="B74" s="15"/>
      <c r="C74" s="15"/>
      <c r="D74" s="25"/>
      <c r="E74" s="14"/>
      <c r="F74" s="15"/>
      <c r="G74" s="15"/>
      <c r="H74" s="25"/>
      <c r="I74" s="43"/>
    </row>
    <row r="75" spans="1:9" ht="12.75" customHeight="1">
      <c r="A75" s="17" t="s">
        <v>19</v>
      </c>
      <c r="B75" s="18"/>
      <c r="C75" s="18"/>
      <c r="D75" s="26">
        <f>SUM(D69:D74)</f>
        <v>2135.7</v>
      </c>
      <c r="E75" s="19" t="s">
        <v>19</v>
      </c>
      <c r="F75" s="20"/>
      <c r="G75" s="20"/>
      <c r="H75" s="26">
        <f>SUM(H69:H74)</f>
        <v>710.75</v>
      </c>
      <c r="I75" s="53"/>
    </row>
    <row r="76" spans="1:9" ht="12.75" customHeight="1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2.75" customHeight="1" thickBot="1">
      <c r="A77" s="21"/>
      <c r="B77" s="21"/>
      <c r="C77" s="21"/>
      <c r="D77" s="21"/>
      <c r="E77" s="21" t="s">
        <v>20</v>
      </c>
      <c r="F77" s="21"/>
      <c r="G77" s="21"/>
      <c r="H77" s="22">
        <f>D75-H75</f>
        <v>1424.9499999999998</v>
      </c>
      <c r="I77" s="54"/>
    </row>
    <row r="78" spans="1:9" ht="12.75" customHeight="1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2.75" customHeight="1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2.75" customHeight="1">
      <c r="A80" s="21"/>
      <c r="B80" s="21"/>
      <c r="C80" s="21"/>
      <c r="D80" s="21" t="s">
        <v>21</v>
      </c>
      <c r="F80" s="21"/>
      <c r="G80" s="21"/>
      <c r="H80" s="21"/>
      <c r="I80" s="21"/>
    </row>
    <row r="81" spans="1:9" ht="12.75" customHeight="1">
      <c r="A81" s="21"/>
      <c r="B81" s="21"/>
      <c r="C81" s="21"/>
      <c r="D81" s="21"/>
      <c r="E81" s="23"/>
      <c r="F81" s="23"/>
      <c r="G81" s="23"/>
      <c r="H81" s="23"/>
      <c r="I81" s="29"/>
    </row>
    <row r="82" spans="1:8" ht="12.75" customHeight="1">
      <c r="A82" s="3" t="str">
        <f>$A$1</f>
        <v>NOMBRE DEL PATRÓN</v>
      </c>
      <c r="B82" s="1"/>
      <c r="C82" s="1"/>
      <c r="D82" s="1"/>
      <c r="E82" s="1"/>
      <c r="F82" s="1"/>
      <c r="G82" s="1"/>
      <c r="H82" s="1"/>
    </row>
    <row r="83" spans="1:8" ht="12.75" customHeight="1">
      <c r="A83" s="3" t="str">
        <f>$A$3</f>
        <v>RECIBO DE NÓMINA</v>
      </c>
      <c r="B83" s="1"/>
      <c r="C83" s="1"/>
      <c r="D83" s="1"/>
      <c r="E83" s="1"/>
      <c r="F83" s="1"/>
      <c r="G83" s="1"/>
      <c r="H83" s="1"/>
    </row>
    <row r="84" spans="1:6" ht="12.75" customHeight="1">
      <c r="A84" s="31" t="str">
        <f>$A$2</f>
        <v>Registro IMSS R99-99999-99-9</v>
      </c>
      <c r="F84" s="31" t="str">
        <f>$F$2</f>
        <v>R.F.C. AAAA-999999-999</v>
      </c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ht="12.75" customHeight="1"/>
    <row r="87" spans="1:7" ht="12.75" customHeight="1">
      <c r="A87" s="2" t="s">
        <v>3</v>
      </c>
      <c r="C87" s="32" t="str">
        <f>A10</f>
        <v>Trabajador 3</v>
      </c>
      <c r="F87" s="2" t="s">
        <v>4</v>
      </c>
      <c r="G87" s="2" t="str">
        <f>I10</f>
        <v>TRAB800101HJCRRR03</v>
      </c>
    </row>
    <row r="88" spans="1:7" ht="12.75" customHeight="1">
      <c r="A88" s="2" t="s">
        <v>5</v>
      </c>
      <c r="C88" s="4" t="str">
        <f>$C$4</f>
        <v>Del 03 al 09 de enero de 2011</v>
      </c>
      <c r="F88" s="2" t="s">
        <v>6</v>
      </c>
      <c r="G88" s="2" t="str">
        <f>H10</f>
        <v>TRAB-800101-999</v>
      </c>
    </row>
    <row r="89" spans="1:7" ht="12.75" customHeight="1">
      <c r="A89" s="4" t="s">
        <v>7</v>
      </c>
      <c r="B89" s="2">
        <f>B10</f>
        <v>7</v>
      </c>
      <c r="C89" s="2">
        <f>D10</f>
        <v>0</v>
      </c>
      <c r="D89" s="33" t="str">
        <f>A5</f>
        <v>Semana</v>
      </c>
      <c r="E89" s="32">
        <f>$C$5</f>
        <v>1</v>
      </c>
      <c r="F89" s="2" t="s">
        <v>8</v>
      </c>
      <c r="G89" s="4" t="str">
        <f>J10</f>
        <v>0407-80-2254-6</v>
      </c>
    </row>
    <row r="90" spans="1:9" ht="12.75" customHeight="1">
      <c r="A90" s="32" t="s">
        <v>72</v>
      </c>
      <c r="B90" s="2">
        <f>C10</f>
        <v>0</v>
      </c>
      <c r="C90" s="2" t="s">
        <v>9</v>
      </c>
      <c r="D90"/>
      <c r="E90" s="34">
        <f>E10</f>
        <v>270</v>
      </c>
      <c r="F90" s="2" t="s">
        <v>10</v>
      </c>
      <c r="H90" s="34">
        <f>F10</f>
        <v>295.16</v>
      </c>
      <c r="I90" s="34"/>
    </row>
    <row r="91" spans="1:10" ht="12.75" customHeight="1">
      <c r="A91" s="6" t="s">
        <v>11</v>
      </c>
      <c r="B91" s="5"/>
      <c r="C91" s="5"/>
      <c r="D91" s="9"/>
      <c r="E91" s="5" t="s">
        <v>12</v>
      </c>
      <c r="F91" s="5"/>
      <c r="G91" s="5"/>
      <c r="H91" s="9"/>
      <c r="I91" s="29" t="s">
        <v>68</v>
      </c>
      <c r="J91" s="21"/>
    </row>
    <row r="92" spans="1:10" ht="12.75" customHeight="1">
      <c r="A92" s="7" t="s">
        <v>13</v>
      </c>
      <c r="B92" s="9"/>
      <c r="C92" s="10"/>
      <c r="D92" s="11" t="s">
        <v>14</v>
      </c>
      <c r="E92" s="8" t="s">
        <v>13</v>
      </c>
      <c r="F92" s="9"/>
      <c r="G92" s="10"/>
      <c r="H92" s="11" t="s">
        <v>14</v>
      </c>
      <c r="I92" s="29" t="s">
        <v>69</v>
      </c>
      <c r="J92" s="21"/>
    </row>
    <row r="93" spans="1:11" ht="12.75" customHeight="1">
      <c r="A93" s="13" t="s">
        <v>15</v>
      </c>
      <c r="B93" s="12"/>
      <c r="C93" s="12"/>
      <c r="D93" s="24">
        <f>ROUND(B89*E90,2)</f>
        <v>1890</v>
      </c>
      <c r="E93" s="60" t="s">
        <v>74</v>
      </c>
      <c r="F93" s="12"/>
      <c r="G93" s="12"/>
      <c r="H93" s="27">
        <f>IF(J93-J94&lt;0,J93-J94,0)</f>
        <v>0</v>
      </c>
      <c r="I93" s="62" t="s">
        <v>85</v>
      </c>
      <c r="J93" s="28">
        <v>166.62</v>
      </c>
      <c r="K93" s="2">
        <f>IF(D93&gt;0,1,0)</f>
        <v>1</v>
      </c>
    </row>
    <row r="94" spans="1:10" ht="12.75" customHeight="1">
      <c r="A94" s="39" t="s">
        <v>16</v>
      </c>
      <c r="B94" s="40"/>
      <c r="C94" s="40"/>
      <c r="D94" s="41">
        <f>ROUND((D93)*0.13,2)</f>
        <v>245.7</v>
      </c>
      <c r="E94" s="16" t="s">
        <v>17</v>
      </c>
      <c r="F94" s="15"/>
      <c r="G94" s="15"/>
      <c r="H94" s="25">
        <f>IF(J93-J94&lt;0,0,J93-J94)</f>
        <v>166.62</v>
      </c>
      <c r="I94" s="43" t="s">
        <v>84</v>
      </c>
      <c r="J94" s="28">
        <v>0</v>
      </c>
    </row>
    <row r="95" spans="1:10" ht="12.75" customHeight="1">
      <c r="A95" s="39"/>
      <c r="B95" s="40"/>
      <c r="C95" s="40"/>
      <c r="D95" s="41"/>
      <c r="E95" s="70" t="s">
        <v>76</v>
      </c>
      <c r="F95" s="15"/>
      <c r="G95" s="15"/>
      <c r="H95" s="25">
        <f>J95</f>
        <v>52.73</v>
      </c>
      <c r="I95" s="62" t="s">
        <v>76</v>
      </c>
      <c r="J95" s="2">
        <v>52.73</v>
      </c>
    </row>
    <row r="96" spans="1:9" ht="12.75" customHeight="1">
      <c r="A96" s="39"/>
      <c r="B96" s="40"/>
      <c r="C96" s="40"/>
      <c r="D96" s="42"/>
      <c r="E96" s="30" t="s">
        <v>18</v>
      </c>
      <c r="F96" s="15"/>
      <c r="G96" s="15"/>
      <c r="H96" s="25">
        <f>D94*2</f>
        <v>491.4</v>
      </c>
      <c r="I96" s="43"/>
    </row>
    <row r="97" spans="1:8" ht="12.75" customHeight="1">
      <c r="A97" s="14"/>
      <c r="B97" s="15"/>
      <c r="C97" s="15"/>
      <c r="D97" s="25"/>
      <c r="E97" s="30"/>
      <c r="F97" s="15"/>
      <c r="G97" s="15"/>
      <c r="H97" s="25"/>
    </row>
    <row r="98" spans="1:9" ht="12.75" customHeight="1">
      <c r="A98" s="14"/>
      <c r="B98" s="15"/>
      <c r="C98" s="15"/>
      <c r="D98" s="25"/>
      <c r="E98" s="14"/>
      <c r="F98" s="15"/>
      <c r="G98" s="15"/>
      <c r="H98" s="25"/>
      <c r="I98" s="43"/>
    </row>
    <row r="99" spans="1:9" ht="12.75" customHeight="1">
      <c r="A99" s="17" t="s">
        <v>19</v>
      </c>
      <c r="B99" s="18"/>
      <c r="C99" s="18"/>
      <c r="D99" s="26">
        <f>SUM(D93:D98)</f>
        <v>2135.7</v>
      </c>
      <c r="E99" s="19" t="s">
        <v>19</v>
      </c>
      <c r="F99" s="20"/>
      <c r="G99" s="20"/>
      <c r="H99" s="26">
        <f>SUM(H93:H98)</f>
        <v>710.75</v>
      </c>
      <c r="I99" s="53"/>
    </row>
    <row r="100" spans="1:9" ht="12.75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2.75" customHeight="1" thickBot="1">
      <c r="A101" s="21"/>
      <c r="B101" s="21"/>
      <c r="C101" s="21"/>
      <c r="D101" s="21"/>
      <c r="E101" s="21" t="s">
        <v>20</v>
      </c>
      <c r="F101" s="21"/>
      <c r="G101" s="21"/>
      <c r="H101" s="22">
        <f>D99-H99</f>
        <v>1424.9499999999998</v>
      </c>
      <c r="I101" s="54"/>
    </row>
    <row r="102" spans="1:9" ht="12.75" customHeight="1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2.75" customHeight="1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 customHeight="1">
      <c r="A104" s="21"/>
      <c r="B104" s="21"/>
      <c r="C104" s="21"/>
      <c r="D104" s="21" t="s">
        <v>21</v>
      </c>
      <c r="F104" s="21"/>
      <c r="G104" s="21"/>
      <c r="H104" s="21"/>
      <c r="I104" s="21"/>
    </row>
    <row r="105" spans="1:9" ht="12.75" customHeight="1">
      <c r="A105" s="21"/>
      <c r="B105" s="21"/>
      <c r="C105" s="21"/>
      <c r="D105" s="21"/>
      <c r="E105" s="23"/>
      <c r="F105" s="23"/>
      <c r="G105" s="23"/>
      <c r="H105" s="23"/>
      <c r="I105" s="29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pans="1:8" ht="12.75" customHeight="1">
      <c r="A112" s="3" t="str">
        <f>$A$1</f>
        <v>NOMBRE DEL PATRÓN</v>
      </c>
      <c r="B112" s="1"/>
      <c r="C112" s="1"/>
      <c r="D112" s="1"/>
      <c r="E112" s="1"/>
      <c r="F112" s="1"/>
      <c r="G112" s="1"/>
      <c r="H112" s="1"/>
    </row>
    <row r="113" spans="1:8" ht="12.75" customHeight="1">
      <c r="A113" s="3" t="str">
        <f>$A$3</f>
        <v>RECIBO DE NÓMINA</v>
      </c>
      <c r="B113" s="1"/>
      <c r="C113" s="1"/>
      <c r="D113" s="1"/>
      <c r="E113" s="1"/>
      <c r="F113" s="1"/>
      <c r="G113" s="1"/>
      <c r="H113" s="1"/>
    </row>
    <row r="114" spans="1:6" ht="12.75" customHeight="1">
      <c r="A114" s="31" t="str">
        <f>$A$2</f>
        <v>Registro IMSS R99-99999-99-9</v>
      </c>
      <c r="F114" s="31" t="str">
        <f>$F$2</f>
        <v>R.F.C. AAAA-999999-999</v>
      </c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ht="12.75" customHeight="1"/>
    <row r="117" spans="1:7" ht="12.75" customHeight="1">
      <c r="A117" s="2" t="s">
        <v>3</v>
      </c>
      <c r="C117" s="32" t="str">
        <f>A11</f>
        <v>Trabajador 4</v>
      </c>
      <c r="F117" s="2" t="s">
        <v>4</v>
      </c>
      <c r="G117" s="2" t="str">
        <f>I11</f>
        <v>TRAB800101HJCRRR04</v>
      </c>
    </row>
    <row r="118" spans="1:7" ht="12.75" customHeight="1">
      <c r="A118" s="2" t="s">
        <v>5</v>
      </c>
      <c r="C118" s="4" t="str">
        <f>$C$4</f>
        <v>Del 03 al 09 de enero de 2011</v>
      </c>
      <c r="F118" s="2" t="s">
        <v>6</v>
      </c>
      <c r="G118" s="2" t="str">
        <f>H11</f>
        <v>TRAB-800101-999</v>
      </c>
    </row>
    <row r="119" spans="1:7" ht="12.75" customHeight="1">
      <c r="A119" s="4" t="s">
        <v>7</v>
      </c>
      <c r="B119" s="2">
        <f>B11</f>
        <v>7</v>
      </c>
      <c r="C119" s="2">
        <f>D11</f>
        <v>0</v>
      </c>
      <c r="D119" s="33" t="str">
        <f>A5</f>
        <v>Semana</v>
      </c>
      <c r="E119" s="32">
        <f>$C$5</f>
        <v>1</v>
      </c>
      <c r="F119" s="2" t="s">
        <v>8</v>
      </c>
      <c r="G119" s="4" t="str">
        <f>J11</f>
        <v>0407-80-2254-6</v>
      </c>
    </row>
    <row r="120" spans="1:9" ht="12.75" customHeight="1">
      <c r="A120" s="32" t="s">
        <v>72</v>
      </c>
      <c r="B120" s="2">
        <f>C11</f>
        <v>0</v>
      </c>
      <c r="C120" s="2" t="s">
        <v>9</v>
      </c>
      <c r="D120"/>
      <c r="E120" s="34">
        <f>E11</f>
        <v>270</v>
      </c>
      <c r="F120" s="2" t="s">
        <v>10</v>
      </c>
      <c r="H120" s="34">
        <f>F11</f>
        <v>295.16</v>
      </c>
      <c r="I120" s="34"/>
    </row>
    <row r="121" spans="1:10" ht="12.75" customHeight="1">
      <c r="A121" s="6" t="s">
        <v>11</v>
      </c>
      <c r="B121" s="5"/>
      <c r="C121" s="5"/>
      <c r="D121" s="9"/>
      <c r="E121" s="5" t="s">
        <v>12</v>
      </c>
      <c r="F121" s="5"/>
      <c r="G121" s="5"/>
      <c r="H121" s="9"/>
      <c r="I121" s="29" t="s">
        <v>68</v>
      </c>
      <c r="J121" s="21"/>
    </row>
    <row r="122" spans="1:10" ht="12.75" customHeight="1">
      <c r="A122" s="7" t="s">
        <v>13</v>
      </c>
      <c r="B122" s="9"/>
      <c r="C122" s="10"/>
      <c r="D122" s="11" t="s">
        <v>14</v>
      </c>
      <c r="E122" s="8" t="s">
        <v>13</v>
      </c>
      <c r="F122" s="9"/>
      <c r="G122" s="10"/>
      <c r="H122" s="11" t="s">
        <v>14</v>
      </c>
      <c r="I122" s="29" t="s">
        <v>69</v>
      </c>
      <c r="J122" s="21"/>
    </row>
    <row r="123" spans="1:11" ht="12.75" customHeight="1">
      <c r="A123" s="13" t="s">
        <v>15</v>
      </c>
      <c r="B123" s="12"/>
      <c r="C123" s="12"/>
      <c r="D123" s="24">
        <f>ROUND(B119*E120,2)</f>
        <v>1890</v>
      </c>
      <c r="E123" s="60" t="s">
        <v>74</v>
      </c>
      <c r="F123" s="12"/>
      <c r="G123" s="12"/>
      <c r="H123" s="27">
        <f>IF(J123-J124&lt;0,J123-J124,0)</f>
        <v>0</v>
      </c>
      <c r="I123" s="62" t="s">
        <v>85</v>
      </c>
      <c r="J123" s="28">
        <v>166.62</v>
      </c>
      <c r="K123" s="2">
        <f>IF(D123&gt;0,1,0)</f>
        <v>1</v>
      </c>
    </row>
    <row r="124" spans="1:10" ht="12.75" customHeight="1">
      <c r="A124" s="39" t="s">
        <v>16</v>
      </c>
      <c r="B124" s="40"/>
      <c r="C124" s="40"/>
      <c r="D124" s="41">
        <f>ROUND((D123)*0.13,2)</f>
        <v>245.7</v>
      </c>
      <c r="E124" s="16" t="s">
        <v>17</v>
      </c>
      <c r="F124" s="15"/>
      <c r="G124" s="15"/>
      <c r="H124" s="25">
        <f>IF(J123-J124&lt;0,0,J123-J124)</f>
        <v>166.62</v>
      </c>
      <c r="I124" s="43" t="s">
        <v>84</v>
      </c>
      <c r="J124" s="28">
        <v>0</v>
      </c>
    </row>
    <row r="125" spans="1:10" ht="12.75" customHeight="1">
      <c r="A125" s="39"/>
      <c r="B125" s="40"/>
      <c r="C125" s="40"/>
      <c r="D125" s="41"/>
      <c r="E125" s="70" t="s">
        <v>76</v>
      </c>
      <c r="F125" s="15"/>
      <c r="G125" s="15"/>
      <c r="H125" s="25">
        <f>J125</f>
        <v>52.73</v>
      </c>
      <c r="I125" s="62" t="s">
        <v>76</v>
      </c>
      <c r="J125" s="2">
        <v>52.73</v>
      </c>
    </row>
    <row r="126" spans="1:9" ht="12.75" customHeight="1">
      <c r="A126" s="39"/>
      <c r="B126" s="40"/>
      <c r="C126" s="40"/>
      <c r="D126" s="42"/>
      <c r="E126" s="30" t="s">
        <v>18</v>
      </c>
      <c r="F126" s="15"/>
      <c r="G126" s="15"/>
      <c r="H126" s="25">
        <f>D124*2</f>
        <v>491.4</v>
      </c>
      <c r="I126" s="43"/>
    </row>
    <row r="127" spans="1:8" ht="12.75" customHeight="1">
      <c r="A127" s="14"/>
      <c r="B127" s="15"/>
      <c r="C127" s="15"/>
      <c r="D127" s="25"/>
      <c r="E127" s="30"/>
      <c r="F127" s="15"/>
      <c r="G127" s="15"/>
      <c r="H127" s="25"/>
    </row>
    <row r="128" spans="1:9" ht="12.75" customHeight="1">
      <c r="A128" s="14"/>
      <c r="B128" s="15"/>
      <c r="C128" s="15"/>
      <c r="D128" s="25"/>
      <c r="E128" s="14"/>
      <c r="F128" s="15"/>
      <c r="G128" s="15"/>
      <c r="H128" s="25"/>
      <c r="I128" s="43"/>
    </row>
    <row r="129" spans="1:9" ht="12.75" customHeight="1">
      <c r="A129" s="17" t="s">
        <v>19</v>
      </c>
      <c r="B129" s="18"/>
      <c r="C129" s="18"/>
      <c r="D129" s="26">
        <f>SUM(D123:D128)</f>
        <v>2135.7</v>
      </c>
      <c r="E129" s="19" t="s">
        <v>19</v>
      </c>
      <c r="F129" s="20"/>
      <c r="G129" s="20"/>
      <c r="H129" s="26">
        <f>SUM(H123:H128)</f>
        <v>710.75</v>
      </c>
      <c r="I129" s="53"/>
    </row>
    <row r="130" spans="1:9" ht="12.75" customHeight="1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2.75" customHeight="1" thickBot="1">
      <c r="A131" s="21"/>
      <c r="B131" s="21"/>
      <c r="C131" s="21"/>
      <c r="D131" s="21"/>
      <c r="E131" s="21" t="s">
        <v>20</v>
      </c>
      <c r="F131" s="21"/>
      <c r="G131" s="21"/>
      <c r="H131" s="22">
        <f>D129-H129</f>
        <v>1424.9499999999998</v>
      </c>
      <c r="I131" s="54"/>
    </row>
    <row r="132" spans="1:9" ht="12.75" customHeight="1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2.75" customHeight="1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2.75" customHeight="1">
      <c r="A134" s="21"/>
      <c r="B134" s="21"/>
      <c r="C134" s="21"/>
      <c r="D134" s="21" t="s">
        <v>21</v>
      </c>
      <c r="F134" s="21"/>
      <c r="G134" s="21"/>
      <c r="H134" s="21"/>
      <c r="I134" s="21"/>
    </row>
    <row r="135" spans="1:9" ht="12.75" customHeight="1">
      <c r="A135" s="21"/>
      <c r="B135" s="21"/>
      <c r="C135" s="21"/>
      <c r="D135" s="21"/>
      <c r="E135" s="23"/>
      <c r="F135" s="23"/>
      <c r="G135" s="23"/>
      <c r="H135" s="23"/>
      <c r="I135" s="29"/>
    </row>
    <row r="136" spans="1:10" ht="12.75" customHeight="1">
      <c r="A136" s="3" t="str">
        <f>$A$1</f>
        <v>NOMBRE DEL PATRÓN</v>
      </c>
      <c r="B136" s="44"/>
      <c r="C136" s="44"/>
      <c r="D136" s="44"/>
      <c r="E136" s="44"/>
      <c r="F136" s="44"/>
      <c r="G136" s="44"/>
      <c r="H136" s="44"/>
      <c r="I136" s="29"/>
      <c r="J136" s="37"/>
    </row>
    <row r="137" spans="1:10" ht="12.75" customHeight="1">
      <c r="A137" s="3" t="str">
        <f>$A$3</f>
        <v>RECIBO DE NÓMINA</v>
      </c>
      <c r="B137" s="44"/>
      <c r="C137" s="44"/>
      <c r="D137" s="44"/>
      <c r="E137" s="44"/>
      <c r="F137" s="44"/>
      <c r="G137" s="44"/>
      <c r="H137" s="44"/>
      <c r="I137" s="29"/>
      <c r="J137" s="37"/>
    </row>
    <row r="138" spans="1:10" ht="12.75" customHeight="1">
      <c r="A138" s="31" t="str">
        <f>$A$2</f>
        <v>Registro IMSS R99-99999-99-9</v>
      </c>
      <c r="B138" s="37"/>
      <c r="C138" s="37"/>
      <c r="D138" s="37"/>
      <c r="E138" s="37"/>
      <c r="F138" s="31" t="str">
        <f>$F$2</f>
        <v>R.F.C. AAAA-999999-999</v>
      </c>
      <c r="G138" s="37"/>
      <c r="H138" s="37"/>
      <c r="I138" s="37"/>
      <c r="J138" s="37"/>
    </row>
    <row r="139" spans="1:10" ht="12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37"/>
    </row>
    <row r="140" spans="1:10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2.75" customHeight="1">
      <c r="A141" s="37" t="s">
        <v>3</v>
      </c>
      <c r="B141" s="37"/>
      <c r="C141" s="45" t="str">
        <f>A12</f>
        <v>Trabajador 5</v>
      </c>
      <c r="D141" s="37"/>
      <c r="E141" s="37"/>
      <c r="F141" s="37" t="s">
        <v>4</v>
      </c>
      <c r="G141" s="2" t="str">
        <f>I12</f>
        <v>TRAB800101HJCRRR05</v>
      </c>
      <c r="H141" s="37"/>
      <c r="I141" s="37"/>
      <c r="J141" s="37"/>
    </row>
    <row r="142" spans="1:10" ht="12.75" customHeight="1">
      <c r="A142" s="37" t="s">
        <v>5</v>
      </c>
      <c r="B142" s="37"/>
      <c r="C142" s="36" t="str">
        <f>$C$4</f>
        <v>Del 03 al 09 de enero de 2011</v>
      </c>
      <c r="D142" s="37"/>
      <c r="E142" s="37"/>
      <c r="F142" s="37" t="s">
        <v>6</v>
      </c>
      <c r="G142" s="2" t="str">
        <f>H12</f>
        <v>TRAB-800101-999</v>
      </c>
      <c r="H142" s="37"/>
      <c r="I142" s="37"/>
      <c r="J142" s="37"/>
    </row>
    <row r="143" spans="1:10" ht="12.75" customHeight="1">
      <c r="A143" s="36" t="s">
        <v>7</v>
      </c>
      <c r="B143" s="37">
        <f>B12</f>
        <v>7</v>
      </c>
      <c r="C143" s="37">
        <f>D12</f>
        <v>0</v>
      </c>
      <c r="D143" s="46" t="str">
        <f>A5</f>
        <v>Semana</v>
      </c>
      <c r="E143" s="45">
        <f>$C$5</f>
        <v>1</v>
      </c>
      <c r="F143" s="37" t="s">
        <v>8</v>
      </c>
      <c r="G143" s="4" t="str">
        <f>J12</f>
        <v>0407-80-2254-6</v>
      </c>
      <c r="H143" s="37"/>
      <c r="I143" s="37"/>
      <c r="J143" s="37"/>
    </row>
    <row r="144" spans="1:10" ht="12.75" customHeight="1">
      <c r="A144" s="32" t="s">
        <v>72</v>
      </c>
      <c r="B144" s="37">
        <f>C12</f>
        <v>0</v>
      </c>
      <c r="C144" s="37" t="s">
        <v>9</v>
      </c>
      <c r="D144"/>
      <c r="E144" s="47">
        <f>E12</f>
        <v>270</v>
      </c>
      <c r="F144" s="37" t="s">
        <v>10</v>
      </c>
      <c r="G144" s="37"/>
      <c r="H144" s="47">
        <f>F12</f>
        <v>295.16</v>
      </c>
      <c r="I144" s="47"/>
      <c r="J144" s="37"/>
    </row>
    <row r="145" spans="1:10" ht="12.75" customHeight="1">
      <c r="A145" s="6" t="s">
        <v>11</v>
      </c>
      <c r="B145" s="5"/>
      <c r="C145" s="5"/>
      <c r="D145" s="9"/>
      <c r="E145" s="5" t="s">
        <v>12</v>
      </c>
      <c r="F145" s="5"/>
      <c r="G145" s="5"/>
      <c r="H145" s="9"/>
      <c r="I145" s="29" t="s">
        <v>68</v>
      </c>
      <c r="J145" s="21"/>
    </row>
    <row r="146" spans="1:10" ht="12.75" customHeight="1">
      <c r="A146" s="7" t="s">
        <v>13</v>
      </c>
      <c r="B146" s="9"/>
      <c r="C146" s="10"/>
      <c r="D146" s="11" t="s">
        <v>14</v>
      </c>
      <c r="E146" s="8" t="s">
        <v>13</v>
      </c>
      <c r="F146" s="9"/>
      <c r="G146" s="10"/>
      <c r="H146" s="11" t="s">
        <v>14</v>
      </c>
      <c r="I146" s="29" t="s">
        <v>69</v>
      </c>
      <c r="J146" s="21"/>
    </row>
    <row r="147" spans="1:11" ht="12.75" customHeight="1">
      <c r="A147" s="13" t="s">
        <v>15</v>
      </c>
      <c r="B147" s="12"/>
      <c r="C147" s="12"/>
      <c r="D147" s="24">
        <f>ROUND(B143*E144,2)</f>
        <v>1890</v>
      </c>
      <c r="E147" s="60" t="s">
        <v>74</v>
      </c>
      <c r="F147" s="12"/>
      <c r="G147" s="12"/>
      <c r="H147" s="27">
        <f>IF(J147-J148&lt;0,J147-J148,0)</f>
        <v>0</v>
      </c>
      <c r="I147" s="62" t="s">
        <v>85</v>
      </c>
      <c r="J147" s="28">
        <v>166.62</v>
      </c>
      <c r="K147" s="2">
        <f>IF(D147&gt;0,1,0)</f>
        <v>1</v>
      </c>
    </row>
    <row r="148" spans="1:10" ht="12.75" customHeight="1">
      <c r="A148" s="39" t="s">
        <v>16</v>
      </c>
      <c r="B148" s="40"/>
      <c r="C148" s="40"/>
      <c r="D148" s="41">
        <f>ROUND((D147)*0.13,2)</f>
        <v>245.7</v>
      </c>
      <c r="E148" s="16" t="s">
        <v>17</v>
      </c>
      <c r="F148" s="15"/>
      <c r="G148" s="15"/>
      <c r="H148" s="25">
        <f>IF(J147-J148&lt;0,0,J147-J148)</f>
        <v>166.62</v>
      </c>
      <c r="I148" s="43" t="s">
        <v>84</v>
      </c>
      <c r="J148" s="28">
        <v>0</v>
      </c>
    </row>
    <row r="149" spans="1:10" ht="12.75" customHeight="1">
      <c r="A149" s="39"/>
      <c r="B149" s="40"/>
      <c r="C149" s="40"/>
      <c r="D149" s="41"/>
      <c r="E149" s="70" t="s">
        <v>76</v>
      </c>
      <c r="F149" s="15"/>
      <c r="G149" s="15"/>
      <c r="H149" s="25">
        <f>J149</f>
        <v>52.73</v>
      </c>
      <c r="I149" s="62" t="s">
        <v>76</v>
      </c>
      <c r="J149" s="2">
        <v>52.73</v>
      </c>
    </row>
    <row r="150" spans="1:9" ht="12.75" customHeight="1">
      <c r="A150" s="39"/>
      <c r="B150" s="40"/>
      <c r="C150" s="40"/>
      <c r="D150" s="42"/>
      <c r="E150" s="30" t="s">
        <v>18</v>
      </c>
      <c r="F150" s="15"/>
      <c r="G150" s="15"/>
      <c r="H150" s="25">
        <f>D148*2</f>
        <v>491.4</v>
      </c>
      <c r="I150" s="43"/>
    </row>
    <row r="151" spans="1:8" ht="12.75" customHeight="1">
      <c r="A151" s="14"/>
      <c r="B151" s="15"/>
      <c r="C151" s="15"/>
      <c r="D151" s="25"/>
      <c r="E151" s="30"/>
      <c r="F151" s="15"/>
      <c r="G151" s="15"/>
      <c r="H151" s="25"/>
    </row>
    <row r="152" spans="1:9" ht="12.75" customHeight="1">
      <c r="A152" s="14"/>
      <c r="B152" s="15"/>
      <c r="C152" s="15"/>
      <c r="D152" s="25"/>
      <c r="E152" s="14"/>
      <c r="F152" s="15"/>
      <c r="G152" s="15"/>
      <c r="H152" s="25"/>
      <c r="I152" s="43"/>
    </row>
    <row r="153" spans="1:9" ht="12.75" customHeight="1">
      <c r="A153" s="17" t="s">
        <v>19</v>
      </c>
      <c r="B153" s="18"/>
      <c r="C153" s="18"/>
      <c r="D153" s="26">
        <f>SUM(D147:D152)</f>
        <v>2135.7</v>
      </c>
      <c r="E153" s="19" t="s">
        <v>19</v>
      </c>
      <c r="F153" s="20"/>
      <c r="G153" s="20"/>
      <c r="H153" s="26">
        <f>SUM(H147:H152)</f>
        <v>710.75</v>
      </c>
      <c r="I153" s="53"/>
    </row>
    <row r="154" spans="1:10" ht="12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37"/>
    </row>
    <row r="155" spans="1:10" ht="12.75" customHeight="1" thickBot="1">
      <c r="A155" s="48"/>
      <c r="B155" s="48"/>
      <c r="C155" s="48"/>
      <c r="D155" s="48"/>
      <c r="E155" s="48" t="s">
        <v>20</v>
      </c>
      <c r="F155" s="48"/>
      <c r="G155" s="48"/>
      <c r="H155" s="49">
        <f>D153-H153</f>
        <v>1424.9499999999998</v>
      </c>
      <c r="I155" s="59"/>
      <c r="J155" s="37"/>
    </row>
    <row r="156" spans="1:10" ht="12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37"/>
    </row>
    <row r="157" spans="1:10" ht="12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37"/>
    </row>
    <row r="158" spans="1:10" ht="12.75" customHeight="1">
      <c r="A158" s="48"/>
      <c r="B158" s="48"/>
      <c r="C158" s="48"/>
      <c r="D158" s="48" t="s">
        <v>21</v>
      </c>
      <c r="E158" s="37"/>
      <c r="F158" s="48"/>
      <c r="G158" s="48"/>
      <c r="H158" s="48"/>
      <c r="I158" s="48"/>
      <c r="J158" s="37"/>
    </row>
    <row r="159" spans="1:10" ht="12.75" customHeight="1">
      <c r="A159" s="48"/>
      <c r="B159" s="48"/>
      <c r="C159" s="48"/>
      <c r="D159" s="48"/>
      <c r="E159" s="50"/>
      <c r="F159" s="50"/>
      <c r="G159" s="50"/>
      <c r="H159" s="50"/>
      <c r="I159" s="51"/>
      <c r="J159" s="37"/>
    </row>
    <row r="160" spans="1:10" ht="12.75" customHeight="1">
      <c r="A160" s="48"/>
      <c r="B160" s="48"/>
      <c r="C160" s="48"/>
      <c r="D160" s="48"/>
      <c r="E160" s="51"/>
      <c r="F160" s="51"/>
      <c r="G160" s="51"/>
      <c r="H160" s="51"/>
      <c r="I160" s="51"/>
      <c r="J160" s="37"/>
    </row>
    <row r="161" spans="1:10" ht="12.75" customHeight="1">
      <c r="A161" s="48"/>
      <c r="B161" s="48"/>
      <c r="C161" s="48"/>
      <c r="D161" s="48"/>
      <c r="E161" s="51"/>
      <c r="F161" s="51"/>
      <c r="G161" s="51"/>
      <c r="H161" s="51"/>
      <c r="I161" s="51"/>
      <c r="J161" s="37"/>
    </row>
    <row r="162" spans="1:10" ht="12.75" customHeight="1">
      <c r="A162" s="48"/>
      <c r="B162" s="48"/>
      <c r="C162" s="48"/>
      <c r="D162" s="48"/>
      <c r="E162" s="51"/>
      <c r="F162" s="51"/>
      <c r="G162" s="51"/>
      <c r="H162" s="51"/>
      <c r="I162" s="51"/>
      <c r="J162" s="37"/>
    </row>
    <row r="163" spans="1:10" ht="12.75" customHeight="1">
      <c r="A163" s="48"/>
      <c r="B163" s="48"/>
      <c r="C163" s="48"/>
      <c r="D163" s="48"/>
      <c r="E163" s="51"/>
      <c r="F163" s="51"/>
      <c r="G163" s="51"/>
      <c r="H163" s="51"/>
      <c r="I163" s="51"/>
      <c r="J163" s="37"/>
    </row>
    <row r="164" spans="1:10" ht="12.75" customHeight="1">
      <c r="A164" s="48"/>
      <c r="B164" s="48"/>
      <c r="C164" s="48"/>
      <c r="D164" s="48"/>
      <c r="E164" s="51"/>
      <c r="F164" s="51"/>
      <c r="G164" s="51"/>
      <c r="H164" s="51"/>
      <c r="I164" s="51"/>
      <c r="J164" s="37"/>
    </row>
    <row r="165" spans="1:9" ht="12.75" customHeight="1">
      <c r="A165" s="21"/>
      <c r="B165" s="21"/>
      <c r="C165" s="21"/>
      <c r="D165" s="21"/>
      <c r="E165" s="29"/>
      <c r="F165" s="29"/>
      <c r="G165" s="29"/>
      <c r="H165" s="29"/>
      <c r="I165" s="51"/>
    </row>
    <row r="166" spans="1:9" ht="12.75" customHeight="1">
      <c r="A166" s="3" t="str">
        <f>$A$1</f>
        <v>NOMBRE DEL PATRÓN</v>
      </c>
      <c r="B166" s="1"/>
      <c r="C166" s="1"/>
      <c r="D166" s="1"/>
      <c r="E166" s="1"/>
      <c r="F166" s="1"/>
      <c r="G166" s="1"/>
      <c r="H166" s="1"/>
      <c r="I166" s="51"/>
    </row>
    <row r="167" spans="1:9" ht="12.75" customHeight="1">
      <c r="A167" s="3" t="str">
        <f>$A$3</f>
        <v>RECIBO DE NÓMINA</v>
      </c>
      <c r="B167" s="1"/>
      <c r="C167" s="1"/>
      <c r="D167" s="1"/>
      <c r="E167" s="1"/>
      <c r="F167" s="1"/>
      <c r="G167" s="1"/>
      <c r="H167" s="1"/>
      <c r="I167" s="51"/>
    </row>
    <row r="168" spans="1:6" ht="12.75" customHeight="1">
      <c r="A168" s="31" t="str">
        <f>$A$2</f>
        <v>Registro IMSS R99-99999-99-9</v>
      </c>
      <c r="F168" s="31" t="str">
        <f>$F$2</f>
        <v>R.F.C. AAAA-999999-999</v>
      </c>
    </row>
    <row r="169" spans="1:9" ht="12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ht="12.75" customHeight="1"/>
    <row r="171" spans="1:7" ht="12.75" customHeight="1">
      <c r="A171" s="2" t="s">
        <v>3</v>
      </c>
      <c r="C171" s="32" t="str">
        <f>A13</f>
        <v>Trabajador 6</v>
      </c>
      <c r="F171" s="2" t="s">
        <v>4</v>
      </c>
      <c r="G171" s="2" t="str">
        <f>I13</f>
        <v>TRAB800101HJCRRR06</v>
      </c>
    </row>
    <row r="172" spans="1:7" ht="12.75" customHeight="1">
      <c r="A172" s="2" t="s">
        <v>5</v>
      </c>
      <c r="C172" s="4" t="str">
        <f>$C$4</f>
        <v>Del 03 al 09 de enero de 2011</v>
      </c>
      <c r="F172" s="2" t="s">
        <v>6</v>
      </c>
      <c r="G172" s="2" t="str">
        <f>H13</f>
        <v>TRAB-800101-999</v>
      </c>
    </row>
    <row r="173" spans="1:7" ht="12.75" customHeight="1">
      <c r="A173" s="4" t="s">
        <v>7</v>
      </c>
      <c r="B173" s="2">
        <f>B13</f>
        <v>7</v>
      </c>
      <c r="C173" s="2">
        <f>D13</f>
        <v>0</v>
      </c>
      <c r="D173" s="33" t="str">
        <f>A5</f>
        <v>Semana</v>
      </c>
      <c r="E173" s="32">
        <f>$C$5</f>
        <v>1</v>
      </c>
      <c r="F173" s="2" t="s">
        <v>8</v>
      </c>
      <c r="G173" s="4" t="str">
        <f>J13</f>
        <v>0407-80-2254-6</v>
      </c>
    </row>
    <row r="174" spans="1:9" ht="12.75" customHeight="1">
      <c r="A174" s="32" t="s">
        <v>72</v>
      </c>
      <c r="B174" s="2">
        <f>C13</f>
        <v>0</v>
      </c>
      <c r="C174" s="2" t="s">
        <v>9</v>
      </c>
      <c r="D174"/>
      <c r="E174" s="34">
        <f>E13</f>
        <v>270</v>
      </c>
      <c r="F174" s="2" t="s">
        <v>10</v>
      </c>
      <c r="H174" s="34">
        <f>F13</f>
        <v>295.16</v>
      </c>
      <c r="I174" s="34"/>
    </row>
    <row r="175" spans="1:10" ht="12.75" customHeight="1">
      <c r="A175" s="6" t="s">
        <v>11</v>
      </c>
      <c r="B175" s="5"/>
      <c r="C175" s="5"/>
      <c r="D175" s="9"/>
      <c r="E175" s="5" t="s">
        <v>12</v>
      </c>
      <c r="F175" s="5"/>
      <c r="G175" s="5"/>
      <c r="H175" s="9"/>
      <c r="I175" s="29" t="s">
        <v>68</v>
      </c>
      <c r="J175" s="21"/>
    </row>
    <row r="176" spans="1:10" ht="12.75" customHeight="1">
      <c r="A176" s="7" t="s">
        <v>13</v>
      </c>
      <c r="B176" s="9"/>
      <c r="C176" s="10"/>
      <c r="D176" s="11" t="s">
        <v>14</v>
      </c>
      <c r="E176" s="8" t="s">
        <v>13</v>
      </c>
      <c r="F176" s="9"/>
      <c r="G176" s="10"/>
      <c r="H176" s="11" t="s">
        <v>14</v>
      </c>
      <c r="I176" s="29" t="s">
        <v>69</v>
      </c>
      <c r="J176" s="21"/>
    </row>
    <row r="177" spans="1:11" ht="12.75" customHeight="1">
      <c r="A177" s="13" t="s">
        <v>15</v>
      </c>
      <c r="B177" s="12"/>
      <c r="C177" s="12"/>
      <c r="D177" s="24">
        <f>ROUND(B173*E174,2)</f>
        <v>1890</v>
      </c>
      <c r="E177" s="60" t="s">
        <v>74</v>
      </c>
      <c r="F177" s="12"/>
      <c r="G177" s="12"/>
      <c r="H177" s="27">
        <f>IF(J177-J178&lt;0,J177-J178,0)</f>
        <v>0</v>
      </c>
      <c r="I177" s="62" t="s">
        <v>85</v>
      </c>
      <c r="J177" s="28">
        <v>166.62</v>
      </c>
      <c r="K177" s="2">
        <f>IF(D177&gt;0,1,0)</f>
        <v>1</v>
      </c>
    </row>
    <row r="178" spans="1:10" ht="12.75" customHeight="1">
      <c r="A178" s="39" t="s">
        <v>16</v>
      </c>
      <c r="B178" s="40"/>
      <c r="C178" s="40"/>
      <c r="D178" s="41">
        <f>ROUND((D177)*0.13,2)</f>
        <v>245.7</v>
      </c>
      <c r="E178" s="16" t="s">
        <v>17</v>
      </c>
      <c r="F178" s="15"/>
      <c r="G178" s="15"/>
      <c r="H178" s="25">
        <f>IF(J177-J178&lt;0,0,J177-J178)</f>
        <v>166.62</v>
      </c>
      <c r="I178" s="43" t="s">
        <v>84</v>
      </c>
      <c r="J178" s="28">
        <v>0</v>
      </c>
    </row>
    <row r="179" spans="1:10" ht="12.75" customHeight="1">
      <c r="A179" s="39"/>
      <c r="B179" s="40"/>
      <c r="C179" s="40"/>
      <c r="D179" s="41"/>
      <c r="E179" s="70" t="s">
        <v>76</v>
      </c>
      <c r="F179" s="15"/>
      <c r="G179" s="15"/>
      <c r="H179" s="25">
        <f>J179</f>
        <v>52.73</v>
      </c>
      <c r="I179" s="62" t="s">
        <v>76</v>
      </c>
      <c r="J179" s="2">
        <v>52.73</v>
      </c>
    </row>
    <row r="180" spans="1:9" ht="12.75" customHeight="1">
      <c r="A180" s="39"/>
      <c r="B180" s="40"/>
      <c r="C180" s="40"/>
      <c r="D180" s="42"/>
      <c r="E180" s="30" t="s">
        <v>18</v>
      </c>
      <c r="F180" s="15"/>
      <c r="G180" s="15"/>
      <c r="H180" s="25">
        <f>D178*2</f>
        <v>491.4</v>
      </c>
      <c r="I180" s="43"/>
    </row>
    <row r="181" spans="1:8" ht="12.75" customHeight="1">
      <c r="A181" s="14"/>
      <c r="B181" s="15"/>
      <c r="C181" s="15"/>
      <c r="D181" s="25"/>
      <c r="E181" s="30"/>
      <c r="F181" s="15"/>
      <c r="G181" s="15"/>
      <c r="H181" s="25"/>
    </row>
    <row r="182" spans="1:9" ht="12.75" customHeight="1">
      <c r="A182" s="14"/>
      <c r="B182" s="15"/>
      <c r="C182" s="15"/>
      <c r="D182" s="25"/>
      <c r="E182" s="14"/>
      <c r="F182" s="15"/>
      <c r="G182" s="15"/>
      <c r="H182" s="25"/>
      <c r="I182" s="43"/>
    </row>
    <row r="183" spans="1:9" ht="12.75" customHeight="1">
      <c r="A183" s="17" t="s">
        <v>19</v>
      </c>
      <c r="B183" s="18"/>
      <c r="C183" s="18"/>
      <c r="D183" s="26">
        <f>SUM(D177:D182)</f>
        <v>2135.7</v>
      </c>
      <c r="E183" s="19" t="s">
        <v>19</v>
      </c>
      <c r="F183" s="20"/>
      <c r="G183" s="20"/>
      <c r="H183" s="26">
        <f>SUM(H177:H182)</f>
        <v>710.75</v>
      </c>
      <c r="I183" s="53"/>
    </row>
    <row r="184" spans="1:9" ht="12.75" customHeight="1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ht="12.75" customHeight="1" thickBot="1">
      <c r="A185" s="21"/>
      <c r="B185" s="21"/>
      <c r="C185" s="21"/>
      <c r="D185" s="21"/>
      <c r="E185" s="21" t="s">
        <v>20</v>
      </c>
      <c r="F185" s="21"/>
      <c r="G185" s="21"/>
      <c r="H185" s="22">
        <f>D183-H183</f>
        <v>1424.9499999999998</v>
      </c>
      <c r="I185" s="54"/>
    </row>
    <row r="186" spans="1:9" ht="12.75" customHeight="1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ht="12.75" customHeight="1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ht="12.75" customHeight="1">
      <c r="A188" s="21"/>
      <c r="B188" s="21"/>
      <c r="C188" s="21"/>
      <c r="D188" s="21" t="s">
        <v>21</v>
      </c>
      <c r="F188" s="21"/>
      <c r="G188" s="21"/>
      <c r="H188" s="21"/>
      <c r="I188" s="21"/>
    </row>
    <row r="189" spans="1:9" ht="12.75" customHeight="1">
      <c r="A189" s="21"/>
      <c r="B189" s="21"/>
      <c r="C189" s="21"/>
      <c r="D189" s="21"/>
      <c r="E189" s="23"/>
      <c r="F189" s="23"/>
      <c r="G189" s="23"/>
      <c r="H189" s="23"/>
      <c r="I189" s="29"/>
    </row>
    <row r="190" spans="1:8" ht="12.75" customHeight="1">
      <c r="A190" s="3" t="str">
        <f>$A$1</f>
        <v>NOMBRE DEL PATRÓN</v>
      </c>
      <c r="B190" s="1"/>
      <c r="C190" s="1"/>
      <c r="D190" s="1"/>
      <c r="E190" s="1"/>
      <c r="F190" s="1"/>
      <c r="G190" s="1"/>
      <c r="H190" s="1"/>
    </row>
    <row r="191" spans="1:8" ht="12.75" customHeight="1">
      <c r="A191" s="3" t="str">
        <f>$A$3</f>
        <v>RECIBO DE NÓMINA</v>
      </c>
      <c r="B191" s="1"/>
      <c r="C191" s="1"/>
      <c r="D191" s="1"/>
      <c r="E191" s="1"/>
      <c r="F191" s="1"/>
      <c r="G191" s="1"/>
      <c r="H191" s="1"/>
    </row>
    <row r="192" spans="1:6" ht="12.75" customHeight="1">
      <c r="A192" s="31" t="str">
        <f>$A$2</f>
        <v>Registro IMSS R99-99999-99-9</v>
      </c>
      <c r="F192" s="31" t="str">
        <f>$F$2</f>
        <v>R.F.C. AAAA-999999-999</v>
      </c>
    </row>
    <row r="193" spans="1:9" ht="12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ht="12.75" customHeight="1"/>
    <row r="195" spans="1:7" ht="12.75" customHeight="1">
      <c r="A195" s="2" t="s">
        <v>3</v>
      </c>
      <c r="C195" s="32" t="str">
        <f>A14</f>
        <v>Trabajador 7</v>
      </c>
      <c r="F195" s="2" t="s">
        <v>4</v>
      </c>
      <c r="G195" s="2" t="str">
        <f>I14</f>
        <v>TRAB800101HJCRRR07</v>
      </c>
    </row>
    <row r="196" spans="1:7" ht="12.75" customHeight="1">
      <c r="A196" s="2" t="s">
        <v>5</v>
      </c>
      <c r="C196" s="4" t="str">
        <f>$C$4</f>
        <v>Del 03 al 09 de enero de 2011</v>
      </c>
      <c r="F196" s="2" t="s">
        <v>6</v>
      </c>
      <c r="G196" s="2" t="str">
        <f>H14</f>
        <v>TRAB-800101-999</v>
      </c>
    </row>
    <row r="197" spans="1:7" ht="12.75" customHeight="1">
      <c r="A197" s="4" t="s">
        <v>7</v>
      </c>
      <c r="B197" s="2">
        <f>B14</f>
        <v>7</v>
      </c>
      <c r="C197" s="2">
        <f>D14</f>
        <v>0</v>
      </c>
      <c r="D197" s="33" t="str">
        <f>A5</f>
        <v>Semana</v>
      </c>
      <c r="E197" s="32">
        <f>$C$5</f>
        <v>1</v>
      </c>
      <c r="F197" s="2" t="s">
        <v>8</v>
      </c>
      <c r="G197" s="4" t="str">
        <f>J14</f>
        <v>0407-80-2254-6</v>
      </c>
    </row>
    <row r="198" spans="1:9" ht="12.75" customHeight="1">
      <c r="A198" s="32" t="s">
        <v>72</v>
      </c>
      <c r="B198" s="2">
        <f>C14</f>
        <v>0</v>
      </c>
      <c r="C198" s="2" t="s">
        <v>9</v>
      </c>
      <c r="D198"/>
      <c r="E198" s="34">
        <f>E14</f>
        <v>270</v>
      </c>
      <c r="F198" s="2" t="s">
        <v>10</v>
      </c>
      <c r="H198" s="34">
        <f>F14</f>
        <v>295.16</v>
      </c>
      <c r="I198" s="34"/>
    </row>
    <row r="199" spans="1:10" ht="12.75" customHeight="1">
      <c r="A199" s="6" t="s">
        <v>11</v>
      </c>
      <c r="B199" s="5"/>
      <c r="C199" s="5"/>
      <c r="D199" s="9"/>
      <c r="E199" s="5" t="s">
        <v>12</v>
      </c>
      <c r="F199" s="5"/>
      <c r="G199" s="5"/>
      <c r="H199" s="9"/>
      <c r="I199" s="29" t="s">
        <v>68</v>
      </c>
      <c r="J199" s="21"/>
    </row>
    <row r="200" spans="1:10" ht="12.75" customHeight="1">
      <c r="A200" s="7" t="s">
        <v>13</v>
      </c>
      <c r="B200" s="9"/>
      <c r="C200" s="10"/>
      <c r="D200" s="11" t="s">
        <v>14</v>
      </c>
      <c r="E200" s="8" t="s">
        <v>13</v>
      </c>
      <c r="F200" s="9"/>
      <c r="G200" s="10"/>
      <c r="H200" s="11" t="s">
        <v>14</v>
      </c>
      <c r="I200" s="29" t="s">
        <v>69</v>
      </c>
      <c r="J200" s="21"/>
    </row>
    <row r="201" spans="1:11" ht="12.75" customHeight="1">
      <c r="A201" s="13" t="s">
        <v>15</v>
      </c>
      <c r="B201" s="12"/>
      <c r="C201" s="12"/>
      <c r="D201" s="24">
        <f>ROUND(B197*E198,2)</f>
        <v>1890</v>
      </c>
      <c r="E201" s="60" t="s">
        <v>74</v>
      </c>
      <c r="F201" s="12"/>
      <c r="G201" s="12"/>
      <c r="H201" s="27">
        <f>IF(J201-J202&lt;0,J201-J202,0)</f>
        <v>0</v>
      </c>
      <c r="I201" s="62" t="s">
        <v>85</v>
      </c>
      <c r="J201" s="28">
        <v>166.62</v>
      </c>
      <c r="K201" s="2">
        <f>IF(D201&gt;0,1,0)</f>
        <v>1</v>
      </c>
    </row>
    <row r="202" spans="1:10" ht="12.75" customHeight="1">
      <c r="A202" s="39" t="s">
        <v>16</v>
      </c>
      <c r="B202" s="40"/>
      <c r="C202" s="40"/>
      <c r="D202" s="41">
        <f>ROUND((D201)*0.13,2)</f>
        <v>245.7</v>
      </c>
      <c r="E202" s="16" t="s">
        <v>17</v>
      </c>
      <c r="F202" s="15"/>
      <c r="G202" s="15"/>
      <c r="H202" s="25">
        <f>IF(J201-J202&lt;0,0,J201-J202)</f>
        <v>166.62</v>
      </c>
      <c r="I202" s="43" t="s">
        <v>84</v>
      </c>
      <c r="J202" s="28">
        <v>0</v>
      </c>
    </row>
    <row r="203" spans="1:10" ht="12.75" customHeight="1">
      <c r="A203" s="39"/>
      <c r="B203" s="40"/>
      <c r="C203" s="40"/>
      <c r="D203" s="41"/>
      <c r="E203" s="70" t="s">
        <v>76</v>
      </c>
      <c r="F203" s="15"/>
      <c r="G203" s="15"/>
      <c r="H203" s="25">
        <f>J203</f>
        <v>52.73</v>
      </c>
      <c r="I203" s="62" t="s">
        <v>76</v>
      </c>
      <c r="J203" s="2">
        <v>52.73</v>
      </c>
    </row>
    <row r="204" spans="1:9" ht="12.75" customHeight="1">
      <c r="A204" s="39"/>
      <c r="B204" s="40"/>
      <c r="C204" s="40"/>
      <c r="D204" s="42"/>
      <c r="E204" s="30" t="s">
        <v>18</v>
      </c>
      <c r="F204" s="15"/>
      <c r="G204" s="15"/>
      <c r="H204" s="25">
        <f>D202*2</f>
        <v>491.4</v>
      </c>
      <c r="I204" s="43"/>
    </row>
    <row r="205" spans="1:8" ht="12.75" customHeight="1">
      <c r="A205" s="14"/>
      <c r="B205" s="15"/>
      <c r="C205" s="15"/>
      <c r="D205" s="25"/>
      <c r="E205" s="30"/>
      <c r="F205" s="15"/>
      <c r="G205" s="15"/>
      <c r="H205" s="25"/>
    </row>
    <row r="206" spans="1:9" ht="12.75" customHeight="1">
      <c r="A206" s="14"/>
      <c r="B206" s="15"/>
      <c r="C206" s="15"/>
      <c r="D206" s="25"/>
      <c r="E206" s="14"/>
      <c r="F206" s="15"/>
      <c r="G206" s="15"/>
      <c r="H206" s="25"/>
      <c r="I206" s="43"/>
    </row>
    <row r="207" spans="1:9" ht="12.75" customHeight="1">
      <c r="A207" s="17" t="s">
        <v>19</v>
      </c>
      <c r="B207" s="18"/>
      <c r="C207" s="18"/>
      <c r="D207" s="26">
        <f>SUM(D201:D206)</f>
        <v>2135.7</v>
      </c>
      <c r="E207" s="19" t="s">
        <v>19</v>
      </c>
      <c r="F207" s="20"/>
      <c r="G207" s="20"/>
      <c r="H207" s="26">
        <f>SUM(H201:H206)</f>
        <v>710.75</v>
      </c>
      <c r="I207" s="53"/>
    </row>
    <row r="208" spans="1:9" ht="12.75" customHeight="1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 ht="12.75" customHeight="1" thickBot="1">
      <c r="A209" s="21"/>
      <c r="B209" s="21"/>
      <c r="C209" s="21"/>
      <c r="D209" s="21"/>
      <c r="E209" s="21" t="s">
        <v>20</v>
      </c>
      <c r="F209" s="21"/>
      <c r="G209" s="21"/>
      <c r="H209" s="22">
        <f>D207-H207</f>
        <v>1424.9499999999998</v>
      </c>
      <c r="I209" s="54"/>
    </row>
    <row r="210" spans="1:9" ht="12.75" customHeight="1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2.75" customHeight="1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 ht="12.75" customHeight="1">
      <c r="A212" s="21"/>
      <c r="B212" s="21"/>
      <c r="C212" s="21"/>
      <c r="D212" s="21" t="s">
        <v>21</v>
      </c>
      <c r="F212" s="21"/>
      <c r="G212" s="21"/>
      <c r="H212" s="21"/>
      <c r="I212" s="21"/>
    </row>
    <row r="213" spans="1:9" ht="12.75" customHeight="1">
      <c r="A213" s="21"/>
      <c r="B213" s="21"/>
      <c r="C213" s="21"/>
      <c r="D213" s="21"/>
      <c r="E213" s="23"/>
      <c r="F213" s="23"/>
      <c r="G213" s="23"/>
      <c r="H213" s="23"/>
      <c r="I213" s="29"/>
    </row>
    <row r="214" spans="1:9" ht="12.75" customHeight="1">
      <c r="A214" s="21"/>
      <c r="B214" s="21"/>
      <c r="C214" s="21"/>
      <c r="D214" s="21"/>
      <c r="E214" s="29"/>
      <c r="F214" s="29"/>
      <c r="G214" s="29"/>
      <c r="H214" s="29"/>
      <c r="I214" s="29"/>
    </row>
    <row r="215" spans="1:9" ht="12.75" customHeight="1">
      <c r="A215" s="21"/>
      <c r="B215" s="21"/>
      <c r="C215" s="21"/>
      <c r="D215" s="21"/>
      <c r="E215" s="29"/>
      <c r="F215" s="29"/>
      <c r="G215" s="29"/>
      <c r="H215" s="29"/>
      <c r="I215" s="29"/>
    </row>
    <row r="216" spans="1:9" ht="12.75" customHeight="1">
      <c r="A216" s="21"/>
      <c r="B216" s="21"/>
      <c r="C216" s="21"/>
      <c r="D216" s="21"/>
      <c r="E216" s="29"/>
      <c r="F216" s="29"/>
      <c r="G216" s="29"/>
      <c r="H216" s="29"/>
      <c r="I216" s="29"/>
    </row>
    <row r="217" spans="1:9" ht="12.75" customHeight="1">
      <c r="A217" s="21"/>
      <c r="B217" s="21"/>
      <c r="C217" s="21"/>
      <c r="D217" s="21"/>
      <c r="E217" s="29"/>
      <c r="F217" s="29"/>
      <c r="G217" s="29"/>
      <c r="H217" s="29"/>
      <c r="I217" s="29"/>
    </row>
    <row r="218" spans="1:9" ht="12.75" customHeight="1">
      <c r="A218" s="21"/>
      <c r="B218" s="21"/>
      <c r="C218" s="21"/>
      <c r="D218" s="21"/>
      <c r="E218" s="29"/>
      <c r="F218" s="29"/>
      <c r="G218" s="29"/>
      <c r="H218" s="29"/>
      <c r="I218" s="29"/>
    </row>
    <row r="219" ht="12.75" customHeight="1">
      <c r="I219" s="29"/>
    </row>
    <row r="220" spans="1:9" ht="12.75" customHeight="1">
      <c r="A220" s="3" t="str">
        <f>$A$1</f>
        <v>NOMBRE DEL PATRÓN</v>
      </c>
      <c r="B220" s="1"/>
      <c r="C220" s="1"/>
      <c r="D220" s="1"/>
      <c r="E220" s="1"/>
      <c r="F220" s="1"/>
      <c r="G220" s="1"/>
      <c r="H220" s="1"/>
      <c r="I220" s="29"/>
    </row>
    <row r="221" spans="1:9" ht="12.75" customHeight="1">
      <c r="A221" s="3" t="str">
        <f>$A$3</f>
        <v>RECIBO DE NÓMINA</v>
      </c>
      <c r="B221" s="1"/>
      <c r="C221" s="1"/>
      <c r="D221" s="1"/>
      <c r="E221" s="1"/>
      <c r="F221" s="1"/>
      <c r="G221" s="1"/>
      <c r="H221" s="1"/>
      <c r="I221" s="29"/>
    </row>
    <row r="222" spans="1:6" ht="12.75" customHeight="1">
      <c r="A222" s="31" t="str">
        <f>$A$2</f>
        <v>Registro IMSS R99-99999-99-9</v>
      </c>
      <c r="F222" s="31" t="str">
        <f>$F$2</f>
        <v>R.F.C. AAAA-999999-999</v>
      </c>
    </row>
    <row r="223" spans="1:9" ht="12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ht="12.75" customHeight="1"/>
    <row r="225" spans="1:7" ht="12.75" customHeight="1">
      <c r="A225" s="2" t="s">
        <v>3</v>
      </c>
      <c r="C225" s="32" t="str">
        <f>A15</f>
        <v>Trabajador 8</v>
      </c>
      <c r="F225" s="2" t="s">
        <v>4</v>
      </c>
      <c r="G225" s="2" t="str">
        <f>I15</f>
        <v>TRAB800101HJCRRR08</v>
      </c>
    </row>
    <row r="226" spans="1:7" ht="12.75" customHeight="1">
      <c r="A226" s="2" t="s">
        <v>5</v>
      </c>
      <c r="C226" s="4" t="str">
        <f>$C$4</f>
        <v>Del 03 al 09 de enero de 2011</v>
      </c>
      <c r="F226" s="2" t="s">
        <v>6</v>
      </c>
      <c r="G226" s="2" t="str">
        <f>H15</f>
        <v>TRAB-800101-999</v>
      </c>
    </row>
    <row r="227" spans="1:7" ht="12.75" customHeight="1">
      <c r="A227" s="4" t="s">
        <v>7</v>
      </c>
      <c r="B227" s="2">
        <f>B15</f>
        <v>7</v>
      </c>
      <c r="C227" s="2">
        <f>D15</f>
        <v>0</v>
      </c>
      <c r="D227" s="33" t="str">
        <f>A5</f>
        <v>Semana</v>
      </c>
      <c r="E227" s="32">
        <f>$C$5</f>
        <v>1</v>
      </c>
      <c r="F227" s="2" t="s">
        <v>8</v>
      </c>
      <c r="G227" s="4" t="str">
        <f>J15</f>
        <v>0407-80-2254-6</v>
      </c>
    </row>
    <row r="228" spans="1:9" ht="12.75" customHeight="1">
      <c r="A228" s="32" t="s">
        <v>72</v>
      </c>
      <c r="B228" s="2">
        <f>C15</f>
        <v>0</v>
      </c>
      <c r="C228" s="2" t="s">
        <v>9</v>
      </c>
      <c r="D228"/>
      <c r="E228" s="34">
        <f>E15</f>
        <v>270</v>
      </c>
      <c r="F228" s="2" t="s">
        <v>10</v>
      </c>
      <c r="H228" s="34">
        <f>F15</f>
        <v>295.16</v>
      </c>
      <c r="I228" s="34"/>
    </row>
    <row r="229" spans="1:10" ht="12.75" customHeight="1">
      <c r="A229" s="6" t="s">
        <v>11</v>
      </c>
      <c r="B229" s="5"/>
      <c r="C229" s="5"/>
      <c r="D229" s="9"/>
      <c r="E229" s="5" t="s">
        <v>12</v>
      </c>
      <c r="F229" s="5"/>
      <c r="G229" s="5"/>
      <c r="H229" s="9"/>
      <c r="I229" s="29" t="s">
        <v>68</v>
      </c>
      <c r="J229" s="21"/>
    </row>
    <row r="230" spans="1:10" ht="12.75" customHeight="1">
      <c r="A230" s="7" t="s">
        <v>13</v>
      </c>
      <c r="B230" s="9"/>
      <c r="C230" s="10"/>
      <c r="D230" s="11" t="s">
        <v>14</v>
      </c>
      <c r="E230" s="8" t="s">
        <v>13</v>
      </c>
      <c r="F230" s="9"/>
      <c r="G230" s="10"/>
      <c r="H230" s="11" t="s">
        <v>14</v>
      </c>
      <c r="I230" s="29" t="s">
        <v>69</v>
      </c>
      <c r="J230" s="21"/>
    </row>
    <row r="231" spans="1:11" ht="12.75" customHeight="1">
      <c r="A231" s="13" t="s">
        <v>15</v>
      </c>
      <c r="B231" s="12"/>
      <c r="C231" s="12"/>
      <c r="D231" s="24">
        <f>ROUND(B227*E228,2)</f>
        <v>1890</v>
      </c>
      <c r="E231" s="60" t="s">
        <v>74</v>
      </c>
      <c r="F231" s="12"/>
      <c r="G231" s="12"/>
      <c r="H231" s="27">
        <f>IF(J231-J232&lt;0,J231-J232,0)</f>
        <v>0</v>
      </c>
      <c r="I231" s="62" t="s">
        <v>85</v>
      </c>
      <c r="J231" s="28">
        <v>166.62</v>
      </c>
      <c r="K231" s="2">
        <f>IF(D231&gt;0,1,0)</f>
        <v>1</v>
      </c>
    </row>
    <row r="232" spans="1:10" ht="12.75" customHeight="1">
      <c r="A232" s="39" t="s">
        <v>16</v>
      </c>
      <c r="B232" s="40"/>
      <c r="C232" s="40"/>
      <c r="D232" s="41">
        <f>ROUND((D231)*0.13,2)</f>
        <v>245.7</v>
      </c>
      <c r="E232" s="16" t="s">
        <v>17</v>
      </c>
      <c r="F232" s="15"/>
      <c r="G232" s="15"/>
      <c r="H232" s="25">
        <f>IF(J231-J232&lt;0,0,J231-J232)</f>
        <v>166.62</v>
      </c>
      <c r="I232" s="43" t="s">
        <v>84</v>
      </c>
      <c r="J232" s="28">
        <v>0</v>
      </c>
    </row>
    <row r="233" spans="1:10" ht="12.75" customHeight="1">
      <c r="A233" s="39"/>
      <c r="B233" s="40"/>
      <c r="C233" s="40"/>
      <c r="D233" s="41"/>
      <c r="E233" s="70" t="s">
        <v>76</v>
      </c>
      <c r="F233" s="15"/>
      <c r="G233" s="15"/>
      <c r="H233" s="25">
        <f>J233</f>
        <v>52.73</v>
      </c>
      <c r="I233" s="62" t="s">
        <v>76</v>
      </c>
      <c r="J233" s="2">
        <v>52.73</v>
      </c>
    </row>
    <row r="234" spans="1:9" ht="12.75" customHeight="1">
      <c r="A234" s="39"/>
      <c r="B234" s="40"/>
      <c r="C234" s="40"/>
      <c r="D234" s="42"/>
      <c r="E234" s="30" t="s">
        <v>18</v>
      </c>
      <c r="F234" s="15"/>
      <c r="G234" s="15"/>
      <c r="H234" s="25">
        <f>D232*2</f>
        <v>491.4</v>
      </c>
      <c r="I234" s="43"/>
    </row>
    <row r="235" spans="1:8" ht="12.75" customHeight="1">
      <c r="A235" s="14"/>
      <c r="B235" s="15"/>
      <c r="C235" s="15"/>
      <c r="D235" s="25"/>
      <c r="E235" s="30"/>
      <c r="F235" s="15"/>
      <c r="G235" s="15"/>
      <c r="H235" s="25"/>
    </row>
    <row r="236" spans="1:9" ht="12.75" customHeight="1">
      <c r="A236" s="14"/>
      <c r="B236" s="15"/>
      <c r="C236" s="15"/>
      <c r="D236" s="25"/>
      <c r="E236" s="14"/>
      <c r="F236" s="15"/>
      <c r="G236" s="15"/>
      <c r="H236" s="25"/>
      <c r="I236" s="43"/>
    </row>
    <row r="237" spans="1:9" ht="12.75" customHeight="1">
      <c r="A237" s="17" t="s">
        <v>19</v>
      </c>
      <c r="B237" s="18"/>
      <c r="C237" s="18"/>
      <c r="D237" s="26">
        <f>SUM(D231:D236)</f>
        <v>2135.7</v>
      </c>
      <c r="E237" s="19" t="s">
        <v>19</v>
      </c>
      <c r="F237" s="20"/>
      <c r="G237" s="20"/>
      <c r="H237" s="26">
        <f>SUM(H231:H236)</f>
        <v>710.75</v>
      </c>
      <c r="I237" s="53"/>
    </row>
    <row r="238" spans="1:9" ht="12.75" customHeight="1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 ht="12.75" customHeight="1" thickBot="1">
      <c r="A239" s="21"/>
      <c r="B239" s="21"/>
      <c r="C239" s="21"/>
      <c r="D239" s="21"/>
      <c r="E239" s="21" t="s">
        <v>20</v>
      </c>
      <c r="F239" s="21"/>
      <c r="G239" s="21"/>
      <c r="H239" s="22">
        <f>D237-H237</f>
        <v>1424.9499999999998</v>
      </c>
      <c r="I239" s="54"/>
    </row>
    <row r="240" spans="1:9" ht="12.75" customHeight="1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 ht="12.75" customHeight="1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 ht="12.75" customHeight="1">
      <c r="A242" s="21"/>
      <c r="B242" s="21"/>
      <c r="C242" s="21"/>
      <c r="D242" s="21" t="s">
        <v>21</v>
      </c>
      <c r="F242" s="21"/>
      <c r="G242" s="21"/>
      <c r="H242" s="21"/>
      <c r="I242" s="21"/>
    </row>
    <row r="243" spans="1:9" ht="12.75" customHeight="1">
      <c r="A243" s="21"/>
      <c r="B243" s="21"/>
      <c r="C243" s="21"/>
      <c r="D243" s="21"/>
      <c r="E243" s="23"/>
      <c r="F243" s="23"/>
      <c r="G243" s="23"/>
      <c r="H243" s="23"/>
      <c r="I243" s="29"/>
    </row>
    <row r="244" spans="1:9" ht="12.75" customHeight="1">
      <c r="A244" s="3" t="str">
        <f>$A$1</f>
        <v>NOMBRE DEL PATRÓN</v>
      </c>
      <c r="B244" s="1"/>
      <c r="C244" s="1"/>
      <c r="D244" s="1"/>
      <c r="E244" s="1"/>
      <c r="F244" s="1"/>
      <c r="G244" s="1"/>
      <c r="H244" s="1"/>
      <c r="I244" s="29"/>
    </row>
    <row r="245" spans="1:9" ht="12.75" customHeight="1">
      <c r="A245" s="3" t="str">
        <f>$A$3</f>
        <v>RECIBO DE NÓMINA</v>
      </c>
      <c r="B245" s="1"/>
      <c r="C245" s="1"/>
      <c r="D245" s="1"/>
      <c r="E245" s="1"/>
      <c r="F245" s="1"/>
      <c r="G245" s="1"/>
      <c r="H245" s="1"/>
      <c r="I245" s="29"/>
    </row>
    <row r="246" spans="1:6" ht="12.75" customHeight="1">
      <c r="A246" s="31" t="str">
        <f>$A$2</f>
        <v>Registro IMSS R99-99999-99-9</v>
      </c>
      <c r="F246" s="31" t="str">
        <f>$F$2</f>
        <v>R.F.C. AAAA-999999-999</v>
      </c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ht="12.75" customHeight="1"/>
    <row r="249" spans="1:7" ht="12.75" customHeight="1">
      <c r="A249" s="2" t="s">
        <v>3</v>
      </c>
      <c r="C249" s="32" t="str">
        <f>A16</f>
        <v>Trabajador 9</v>
      </c>
      <c r="F249" s="2" t="s">
        <v>4</v>
      </c>
      <c r="G249" s="2" t="str">
        <f>I16</f>
        <v>TRAB800101HJCRRR09</v>
      </c>
    </row>
    <row r="250" spans="1:7" ht="12.75" customHeight="1">
      <c r="A250" s="2" t="s">
        <v>5</v>
      </c>
      <c r="C250" s="4" t="str">
        <f>$C$4</f>
        <v>Del 03 al 09 de enero de 2011</v>
      </c>
      <c r="F250" s="2" t="s">
        <v>6</v>
      </c>
      <c r="G250" s="2" t="str">
        <f>H16</f>
        <v>TRAB-800101-999</v>
      </c>
    </row>
    <row r="251" spans="1:7" ht="12.75" customHeight="1">
      <c r="A251" s="4" t="s">
        <v>7</v>
      </c>
      <c r="B251" s="2">
        <f>B16</f>
        <v>7</v>
      </c>
      <c r="C251" s="2">
        <f>D16</f>
        <v>0</v>
      </c>
      <c r="D251" s="33" t="str">
        <f>A5</f>
        <v>Semana</v>
      </c>
      <c r="E251" s="32">
        <f>$C$5</f>
        <v>1</v>
      </c>
      <c r="F251" s="2" t="s">
        <v>8</v>
      </c>
      <c r="G251" s="4" t="str">
        <f>J16</f>
        <v>0407-80-2254-6</v>
      </c>
    </row>
    <row r="252" spans="1:9" ht="12.75" customHeight="1">
      <c r="A252" s="32" t="s">
        <v>72</v>
      </c>
      <c r="B252" s="2">
        <f>C16</f>
        <v>0</v>
      </c>
      <c r="C252" s="2" t="s">
        <v>9</v>
      </c>
      <c r="D252"/>
      <c r="E252" s="34">
        <f>E16</f>
        <v>270</v>
      </c>
      <c r="F252" s="2" t="s">
        <v>10</v>
      </c>
      <c r="H252" s="34">
        <f>F16</f>
        <v>295.16</v>
      </c>
      <c r="I252" s="34"/>
    </row>
    <row r="253" spans="1:10" ht="12.75" customHeight="1">
      <c r="A253" s="6" t="s">
        <v>11</v>
      </c>
      <c r="B253" s="5"/>
      <c r="C253" s="5"/>
      <c r="D253" s="9"/>
      <c r="E253" s="5" t="s">
        <v>12</v>
      </c>
      <c r="F253" s="5"/>
      <c r="G253" s="5"/>
      <c r="H253" s="9"/>
      <c r="I253" s="29" t="s">
        <v>68</v>
      </c>
      <c r="J253" s="21"/>
    </row>
    <row r="254" spans="1:10" ht="12.75" customHeight="1">
      <c r="A254" s="7" t="s">
        <v>13</v>
      </c>
      <c r="B254" s="9"/>
      <c r="C254" s="10"/>
      <c r="D254" s="11" t="s">
        <v>14</v>
      </c>
      <c r="E254" s="8" t="s">
        <v>13</v>
      </c>
      <c r="F254" s="9"/>
      <c r="G254" s="10"/>
      <c r="H254" s="11" t="s">
        <v>14</v>
      </c>
      <c r="I254" s="29" t="s">
        <v>69</v>
      </c>
      <c r="J254" s="21"/>
    </row>
    <row r="255" spans="1:11" ht="12.75" customHeight="1">
      <c r="A255" s="13" t="s">
        <v>15</v>
      </c>
      <c r="B255" s="12"/>
      <c r="C255" s="12"/>
      <c r="D255" s="24">
        <f>ROUND(B251*E252,2)</f>
        <v>1890</v>
      </c>
      <c r="E255" s="60" t="s">
        <v>74</v>
      </c>
      <c r="F255" s="12"/>
      <c r="G255" s="12"/>
      <c r="H255" s="27">
        <f>IF(J255-J256&lt;0,J255-J256,0)</f>
        <v>0</v>
      </c>
      <c r="I255" s="62" t="s">
        <v>85</v>
      </c>
      <c r="J255" s="28">
        <v>166.62</v>
      </c>
      <c r="K255" s="2">
        <f>IF(D255&gt;0,1,0)</f>
        <v>1</v>
      </c>
    </row>
    <row r="256" spans="1:10" ht="12.75" customHeight="1">
      <c r="A256" s="39" t="s">
        <v>16</v>
      </c>
      <c r="B256" s="40"/>
      <c r="C256" s="40"/>
      <c r="D256" s="41">
        <f>ROUND((D255)*0.13,2)</f>
        <v>245.7</v>
      </c>
      <c r="E256" s="16" t="s">
        <v>17</v>
      </c>
      <c r="F256" s="15"/>
      <c r="G256" s="15"/>
      <c r="H256" s="25">
        <f>IF(J255-J256&lt;0,0,J255-J256)</f>
        <v>166.62</v>
      </c>
      <c r="I256" s="43" t="s">
        <v>84</v>
      </c>
      <c r="J256" s="28">
        <v>0</v>
      </c>
    </row>
    <row r="257" spans="1:10" ht="12.75" customHeight="1">
      <c r="A257" s="39"/>
      <c r="B257" s="40"/>
      <c r="C257" s="40"/>
      <c r="D257" s="41"/>
      <c r="E257" s="70" t="s">
        <v>76</v>
      </c>
      <c r="F257" s="15"/>
      <c r="G257" s="15"/>
      <c r="H257" s="25">
        <f>J257</f>
        <v>52.73</v>
      </c>
      <c r="I257" s="62" t="s">
        <v>76</v>
      </c>
      <c r="J257" s="2">
        <v>52.73</v>
      </c>
    </row>
    <row r="258" spans="1:9" ht="12.75" customHeight="1">
      <c r="A258" s="39"/>
      <c r="B258" s="40"/>
      <c r="C258" s="40"/>
      <c r="D258" s="42"/>
      <c r="E258" s="30" t="s">
        <v>18</v>
      </c>
      <c r="F258" s="15"/>
      <c r="G258" s="15"/>
      <c r="H258" s="25">
        <f>D256*2</f>
        <v>491.4</v>
      </c>
      <c r="I258" s="43"/>
    </row>
    <row r="259" spans="1:8" ht="12.75" customHeight="1">
      <c r="A259" s="14"/>
      <c r="B259" s="15"/>
      <c r="C259" s="15"/>
      <c r="D259" s="25"/>
      <c r="E259" s="30"/>
      <c r="F259" s="15"/>
      <c r="G259" s="15"/>
      <c r="H259" s="25"/>
    </row>
    <row r="260" spans="1:9" ht="12.75" customHeight="1">
      <c r="A260" s="14"/>
      <c r="B260" s="15"/>
      <c r="C260" s="15"/>
      <c r="D260" s="25"/>
      <c r="E260" s="14"/>
      <c r="F260" s="15"/>
      <c r="G260" s="15"/>
      <c r="H260" s="25"/>
      <c r="I260" s="43"/>
    </row>
    <row r="261" spans="1:9" ht="12.75" customHeight="1">
      <c r="A261" s="17" t="s">
        <v>19</v>
      </c>
      <c r="B261" s="18"/>
      <c r="C261" s="18"/>
      <c r="D261" s="26">
        <f>SUM(D255:D260)</f>
        <v>2135.7</v>
      </c>
      <c r="E261" s="19" t="s">
        <v>19</v>
      </c>
      <c r="F261" s="20"/>
      <c r="G261" s="20"/>
      <c r="H261" s="26">
        <f>SUM(H255:H260)</f>
        <v>710.75</v>
      </c>
      <c r="I261" s="53"/>
    </row>
    <row r="262" spans="1:9" ht="12.75" customHeight="1">
      <c r="A262" s="21"/>
      <c r="B262" s="21"/>
      <c r="C262" s="21"/>
      <c r="D262" s="21"/>
      <c r="E262" s="21"/>
      <c r="F262" s="21"/>
      <c r="G262" s="21"/>
      <c r="H262" s="21"/>
      <c r="I262" s="21"/>
    </row>
    <row r="263" spans="1:9" ht="12.75" customHeight="1" thickBot="1">
      <c r="A263" s="21"/>
      <c r="B263" s="21"/>
      <c r="C263" s="21"/>
      <c r="D263" s="21"/>
      <c r="E263" s="21" t="s">
        <v>20</v>
      </c>
      <c r="F263" s="21"/>
      <c r="G263" s="21"/>
      <c r="H263" s="22">
        <f>D261-H261</f>
        <v>1424.9499999999998</v>
      </c>
      <c r="I263" s="54"/>
    </row>
    <row r="264" spans="1:9" ht="12.75" customHeight="1">
      <c r="A264" s="21"/>
      <c r="B264" s="21"/>
      <c r="C264" s="21"/>
      <c r="D264" s="21"/>
      <c r="E264" s="21"/>
      <c r="F264" s="21"/>
      <c r="G264" s="21"/>
      <c r="H264" s="21"/>
      <c r="I264" s="21"/>
    </row>
    <row r="265" spans="1:9" ht="12.75" customHeight="1">
      <c r="A265" s="21"/>
      <c r="B265" s="21"/>
      <c r="C265" s="21"/>
      <c r="D265" s="21"/>
      <c r="E265" s="21"/>
      <c r="F265" s="21"/>
      <c r="G265" s="21"/>
      <c r="H265" s="21"/>
      <c r="I265" s="21"/>
    </row>
    <row r="266" spans="1:9" ht="12.75" customHeight="1">
      <c r="A266" s="21"/>
      <c r="B266" s="21"/>
      <c r="C266" s="21"/>
      <c r="D266" s="21" t="s">
        <v>21</v>
      </c>
      <c r="F266" s="21"/>
      <c r="G266" s="21"/>
      <c r="H266" s="21"/>
      <c r="I266" s="21"/>
    </row>
    <row r="267" spans="1:9" ht="12.75" customHeight="1">
      <c r="A267" s="21"/>
      <c r="B267" s="21"/>
      <c r="C267" s="21"/>
      <c r="D267" s="21"/>
      <c r="E267" s="23"/>
      <c r="F267" s="23"/>
      <c r="G267" s="23"/>
      <c r="H267" s="23"/>
      <c r="I267" s="29"/>
    </row>
    <row r="268" spans="1:9" ht="12.75" customHeight="1">
      <c r="A268" s="21"/>
      <c r="B268" s="21"/>
      <c r="C268" s="21"/>
      <c r="D268" s="21"/>
      <c r="E268" s="29"/>
      <c r="F268" s="29"/>
      <c r="G268" s="29"/>
      <c r="H268" s="29"/>
      <c r="I268" s="29"/>
    </row>
    <row r="269" spans="1:9" ht="12.75" customHeight="1">
      <c r="A269" s="21"/>
      <c r="B269" s="21"/>
      <c r="C269" s="21"/>
      <c r="D269" s="21"/>
      <c r="E269" s="29"/>
      <c r="F269" s="29"/>
      <c r="G269" s="29"/>
      <c r="H269" s="29"/>
      <c r="I269" s="29"/>
    </row>
    <row r="270" spans="1:9" ht="12.75" customHeight="1">
      <c r="A270" s="21"/>
      <c r="B270" s="21"/>
      <c r="C270" s="21"/>
      <c r="D270" s="21"/>
      <c r="E270" s="29"/>
      <c r="F270" s="29"/>
      <c r="G270" s="29"/>
      <c r="H270" s="29"/>
      <c r="I270" s="29"/>
    </row>
    <row r="271" spans="1:9" ht="12.75" customHeight="1">
      <c r="A271" s="21"/>
      <c r="B271" s="21"/>
      <c r="C271" s="21"/>
      <c r="D271" s="21"/>
      <c r="E271" s="29"/>
      <c r="F271" s="29"/>
      <c r="G271" s="29"/>
      <c r="H271" s="29"/>
      <c r="I271" s="29"/>
    </row>
    <row r="272" spans="1:9" ht="12.75" customHeight="1">
      <c r="A272" s="21"/>
      <c r="B272" s="21"/>
      <c r="C272" s="21"/>
      <c r="D272" s="21"/>
      <c r="E272" s="29"/>
      <c r="F272" s="29"/>
      <c r="G272" s="29"/>
      <c r="H272" s="29"/>
      <c r="I272" s="29"/>
    </row>
    <row r="273" ht="12.75" customHeight="1"/>
    <row r="274" spans="1:8" ht="12.75" customHeight="1">
      <c r="A274" s="3" t="str">
        <f>$A$1</f>
        <v>NOMBRE DEL PATRÓN</v>
      </c>
      <c r="B274" s="1"/>
      <c r="C274" s="1"/>
      <c r="D274" s="1"/>
      <c r="E274" s="1"/>
      <c r="F274" s="1"/>
      <c r="G274" s="1"/>
      <c r="H274" s="1"/>
    </row>
    <row r="275" spans="1:8" ht="12.75" customHeight="1">
      <c r="A275" s="3" t="str">
        <f>$A$3</f>
        <v>RECIBO DE NÓMINA</v>
      </c>
      <c r="B275" s="1"/>
      <c r="C275" s="1"/>
      <c r="D275" s="1"/>
      <c r="E275" s="1"/>
      <c r="F275" s="1"/>
      <c r="G275" s="1"/>
      <c r="H275" s="1"/>
    </row>
    <row r="276" spans="1:6" ht="12.75" customHeight="1">
      <c r="A276" s="31" t="str">
        <f>$A$2</f>
        <v>Registro IMSS R99-99999-99-9</v>
      </c>
      <c r="F276" s="31" t="str">
        <f>$F$2</f>
        <v>R.F.C. AAAA-999999-999</v>
      </c>
    </row>
    <row r="277" spans="1:9" ht="12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ht="12.75" customHeight="1"/>
    <row r="279" spans="1:7" ht="12.75" customHeight="1">
      <c r="A279" s="2" t="s">
        <v>3</v>
      </c>
      <c r="C279" s="32" t="str">
        <f>A17</f>
        <v>Trabajador 10</v>
      </c>
      <c r="F279" s="2" t="s">
        <v>4</v>
      </c>
      <c r="G279" s="2" t="str">
        <f>I17</f>
        <v>TRAB800101HJCRRR10</v>
      </c>
    </row>
    <row r="280" spans="1:7" ht="12.75" customHeight="1">
      <c r="A280" s="2" t="s">
        <v>5</v>
      </c>
      <c r="C280" s="4" t="str">
        <f>$C$4</f>
        <v>Del 03 al 09 de enero de 2011</v>
      </c>
      <c r="F280" s="2" t="s">
        <v>6</v>
      </c>
      <c r="G280" s="2" t="str">
        <f>H17</f>
        <v>TRAB-800101-999</v>
      </c>
    </row>
    <row r="281" spans="1:7" ht="12.75" customHeight="1">
      <c r="A281" s="4" t="s">
        <v>7</v>
      </c>
      <c r="B281" s="2">
        <f>B17</f>
        <v>7</v>
      </c>
      <c r="C281" s="2">
        <f>D17</f>
        <v>0</v>
      </c>
      <c r="D281" s="33" t="str">
        <f>A5</f>
        <v>Semana</v>
      </c>
      <c r="E281" s="32">
        <f>$C$5</f>
        <v>1</v>
      </c>
      <c r="F281" s="2" t="s">
        <v>8</v>
      </c>
      <c r="G281" s="4" t="str">
        <f>J17</f>
        <v>0407-80-2254-6</v>
      </c>
    </row>
    <row r="282" spans="1:9" ht="12.75" customHeight="1">
      <c r="A282" s="32" t="s">
        <v>72</v>
      </c>
      <c r="B282" s="2">
        <f>C17</f>
        <v>0</v>
      </c>
      <c r="C282" s="2" t="s">
        <v>9</v>
      </c>
      <c r="D282"/>
      <c r="E282" s="34">
        <f>E17</f>
        <v>270</v>
      </c>
      <c r="F282" s="2" t="s">
        <v>10</v>
      </c>
      <c r="H282" s="34">
        <f>F17</f>
        <v>295.16</v>
      </c>
      <c r="I282" s="34"/>
    </row>
    <row r="283" spans="1:10" ht="12.75" customHeight="1">
      <c r="A283" s="6" t="s">
        <v>11</v>
      </c>
      <c r="B283" s="5"/>
      <c r="C283" s="5"/>
      <c r="D283" s="9"/>
      <c r="E283" s="5" t="s">
        <v>12</v>
      </c>
      <c r="F283" s="5"/>
      <c r="G283" s="5"/>
      <c r="H283" s="9"/>
      <c r="I283" s="29" t="s">
        <v>68</v>
      </c>
      <c r="J283" s="21"/>
    </row>
    <row r="284" spans="1:10" ht="12.75" customHeight="1">
      <c r="A284" s="7" t="s">
        <v>13</v>
      </c>
      <c r="B284" s="9"/>
      <c r="C284" s="10"/>
      <c r="D284" s="11" t="s">
        <v>14</v>
      </c>
      <c r="E284" s="8" t="s">
        <v>13</v>
      </c>
      <c r="F284" s="9"/>
      <c r="G284" s="10"/>
      <c r="H284" s="11" t="s">
        <v>14</v>
      </c>
      <c r="I284" s="29" t="s">
        <v>69</v>
      </c>
      <c r="J284" s="21"/>
    </row>
    <row r="285" spans="1:11" ht="12.75" customHeight="1">
      <c r="A285" s="13" t="s">
        <v>15</v>
      </c>
      <c r="B285" s="12"/>
      <c r="C285" s="12"/>
      <c r="D285" s="24">
        <f>ROUND(B281*E282,2)</f>
        <v>1890</v>
      </c>
      <c r="E285" s="60" t="s">
        <v>74</v>
      </c>
      <c r="F285" s="12"/>
      <c r="G285" s="12"/>
      <c r="H285" s="27">
        <f>IF(J285-J286&lt;0,J285-J286,0)</f>
        <v>0</v>
      </c>
      <c r="I285" s="62" t="s">
        <v>85</v>
      </c>
      <c r="J285" s="28">
        <v>166.62</v>
      </c>
      <c r="K285" s="2">
        <f>IF(D285&gt;0,1,0)</f>
        <v>1</v>
      </c>
    </row>
    <row r="286" spans="1:10" ht="12.75" customHeight="1">
      <c r="A286" s="39" t="s">
        <v>16</v>
      </c>
      <c r="B286" s="40"/>
      <c r="C286" s="40"/>
      <c r="D286" s="41">
        <f>ROUND((D285)*0.13,2)</f>
        <v>245.7</v>
      </c>
      <c r="E286" s="16" t="s">
        <v>17</v>
      </c>
      <c r="F286" s="15"/>
      <c r="G286" s="15"/>
      <c r="H286" s="25">
        <f>IF(J285-J286&lt;0,0,J285-J286)</f>
        <v>166.62</v>
      </c>
      <c r="I286" s="43" t="s">
        <v>84</v>
      </c>
      <c r="J286" s="28">
        <v>0</v>
      </c>
    </row>
    <row r="287" spans="1:10" ht="12.75" customHeight="1">
      <c r="A287" s="39"/>
      <c r="B287" s="40"/>
      <c r="C287" s="40"/>
      <c r="D287" s="41"/>
      <c r="E287" s="70" t="s">
        <v>76</v>
      </c>
      <c r="F287" s="15"/>
      <c r="G287" s="15"/>
      <c r="H287" s="25">
        <f>J287</f>
        <v>52.73</v>
      </c>
      <c r="I287" s="62" t="s">
        <v>76</v>
      </c>
      <c r="J287" s="2">
        <v>52.73</v>
      </c>
    </row>
    <row r="288" spans="1:9" ht="12.75" customHeight="1">
      <c r="A288" s="39"/>
      <c r="B288" s="40"/>
      <c r="C288" s="40"/>
      <c r="D288" s="42"/>
      <c r="E288" s="30" t="s">
        <v>18</v>
      </c>
      <c r="F288" s="15"/>
      <c r="G288" s="15"/>
      <c r="H288" s="25">
        <f>D286*2</f>
        <v>491.4</v>
      </c>
      <c r="I288" s="43"/>
    </row>
    <row r="289" spans="1:8" ht="12.75" customHeight="1">
      <c r="A289" s="14"/>
      <c r="B289" s="15"/>
      <c r="C289" s="15"/>
      <c r="D289" s="25"/>
      <c r="E289" s="30"/>
      <c r="F289" s="15"/>
      <c r="G289" s="15"/>
      <c r="H289" s="25"/>
    </row>
    <row r="290" spans="1:9" ht="12.75" customHeight="1">
      <c r="A290" s="14"/>
      <c r="B290" s="15"/>
      <c r="C290" s="15"/>
      <c r="D290" s="25"/>
      <c r="E290" s="14"/>
      <c r="F290" s="15"/>
      <c r="G290" s="15"/>
      <c r="H290" s="25"/>
      <c r="I290" s="43"/>
    </row>
    <row r="291" spans="1:9" ht="12.75" customHeight="1">
      <c r="A291" s="17" t="s">
        <v>19</v>
      </c>
      <c r="B291" s="18"/>
      <c r="C291" s="18"/>
      <c r="D291" s="26">
        <f>SUM(D285:D290)</f>
        <v>2135.7</v>
      </c>
      <c r="E291" s="19" t="s">
        <v>19</v>
      </c>
      <c r="F291" s="20"/>
      <c r="G291" s="20"/>
      <c r="H291" s="26">
        <f>SUM(H285:H290)</f>
        <v>710.75</v>
      </c>
      <c r="I291" s="53"/>
    </row>
    <row r="292" spans="1:9" ht="12.75" customHeight="1">
      <c r="A292" s="21"/>
      <c r="B292" s="21"/>
      <c r="C292" s="21"/>
      <c r="D292" s="21"/>
      <c r="E292" s="21"/>
      <c r="F292" s="21"/>
      <c r="G292" s="21"/>
      <c r="H292" s="21"/>
      <c r="I292" s="21"/>
    </row>
    <row r="293" spans="1:9" ht="12.75" customHeight="1" thickBot="1">
      <c r="A293" s="21"/>
      <c r="B293" s="21"/>
      <c r="C293" s="21"/>
      <c r="D293" s="21"/>
      <c r="E293" s="21" t="s">
        <v>20</v>
      </c>
      <c r="F293" s="21"/>
      <c r="G293" s="21"/>
      <c r="H293" s="22">
        <f>D291-H291</f>
        <v>1424.9499999999998</v>
      </c>
      <c r="I293" s="54"/>
    </row>
    <row r="294" spans="1:9" ht="12.75" customHeight="1">
      <c r="A294" s="21"/>
      <c r="B294" s="21"/>
      <c r="C294" s="21"/>
      <c r="D294" s="21"/>
      <c r="E294" s="21"/>
      <c r="F294" s="21"/>
      <c r="G294" s="21"/>
      <c r="H294" s="21"/>
      <c r="I294" s="21"/>
    </row>
    <row r="295" spans="1:9" ht="12.75" customHeight="1">
      <c r="A295" s="21"/>
      <c r="B295" s="21"/>
      <c r="C295" s="21"/>
      <c r="D295" s="21"/>
      <c r="E295" s="21"/>
      <c r="F295" s="21"/>
      <c r="G295" s="21"/>
      <c r="H295" s="21"/>
      <c r="I295" s="21"/>
    </row>
    <row r="296" spans="1:9" ht="12.75" customHeight="1">
      <c r="A296" s="21"/>
      <c r="B296" s="21"/>
      <c r="C296" s="21"/>
      <c r="D296" s="21" t="s">
        <v>21</v>
      </c>
      <c r="F296" s="21"/>
      <c r="G296" s="21"/>
      <c r="H296" s="21"/>
      <c r="I296" s="21"/>
    </row>
    <row r="297" spans="1:9" ht="12.75" customHeight="1">
      <c r="A297" s="21"/>
      <c r="B297" s="21"/>
      <c r="C297" s="21"/>
      <c r="D297" s="21"/>
      <c r="E297" s="23"/>
      <c r="F297" s="23"/>
      <c r="G297" s="23"/>
      <c r="H297" s="23"/>
      <c r="I297" s="29"/>
    </row>
    <row r="298" spans="1:9" ht="12.75" customHeight="1">
      <c r="A298" s="3" t="str">
        <f>$A$1</f>
        <v>NOMBRE DEL PATRÓN</v>
      </c>
      <c r="B298" s="1"/>
      <c r="C298" s="1"/>
      <c r="D298" s="1"/>
      <c r="E298" s="1"/>
      <c r="F298" s="1"/>
      <c r="G298" s="1"/>
      <c r="H298" s="1"/>
      <c r="I298" s="29"/>
    </row>
    <row r="299" spans="1:9" ht="12.75" customHeight="1">
      <c r="A299" s="3" t="str">
        <f>$A$3</f>
        <v>RECIBO DE NÓMINA</v>
      </c>
      <c r="B299" s="1"/>
      <c r="C299" s="1"/>
      <c r="D299" s="1"/>
      <c r="E299" s="1"/>
      <c r="F299" s="1"/>
      <c r="G299" s="1"/>
      <c r="H299" s="1"/>
      <c r="I299" s="29"/>
    </row>
    <row r="300" spans="1:6" ht="12.75" customHeight="1">
      <c r="A300" s="31" t="str">
        <f>$A$2</f>
        <v>Registro IMSS R99-99999-99-9</v>
      </c>
      <c r="F300" s="31" t="str">
        <f>$F$2</f>
        <v>R.F.C. AAAA-999999-999</v>
      </c>
    </row>
    <row r="301" spans="1:9" ht="12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ht="12.75" customHeight="1"/>
    <row r="303" spans="1:7" ht="12.75" customHeight="1">
      <c r="A303" s="2" t="s">
        <v>3</v>
      </c>
      <c r="C303" s="32" t="str">
        <f>A18</f>
        <v>Trabajador 11</v>
      </c>
      <c r="F303" s="2" t="s">
        <v>4</v>
      </c>
      <c r="G303" s="2" t="str">
        <f>I18</f>
        <v>TRAB800101HJCRRR11</v>
      </c>
    </row>
    <row r="304" spans="1:7" ht="12.75" customHeight="1">
      <c r="A304" s="2" t="s">
        <v>5</v>
      </c>
      <c r="C304" s="4" t="str">
        <f>$C$4</f>
        <v>Del 03 al 09 de enero de 2011</v>
      </c>
      <c r="F304" s="2" t="s">
        <v>6</v>
      </c>
      <c r="G304" s="2" t="str">
        <f>H18</f>
        <v>TRAB-800101-999</v>
      </c>
    </row>
    <row r="305" spans="1:7" ht="12.75" customHeight="1">
      <c r="A305" s="4" t="s">
        <v>7</v>
      </c>
      <c r="B305" s="2">
        <f>B18</f>
        <v>7</v>
      </c>
      <c r="C305" s="2">
        <f>D18</f>
        <v>0</v>
      </c>
      <c r="D305" s="33" t="str">
        <f>A5</f>
        <v>Semana</v>
      </c>
      <c r="E305" s="32">
        <f>$C$5</f>
        <v>1</v>
      </c>
      <c r="F305" s="2" t="s">
        <v>8</v>
      </c>
      <c r="G305" s="4" t="str">
        <f>J18</f>
        <v>0407-80-2254-6</v>
      </c>
    </row>
    <row r="306" spans="1:9" ht="12.75" customHeight="1">
      <c r="A306" s="32" t="s">
        <v>72</v>
      </c>
      <c r="B306" s="2">
        <f>C18</f>
        <v>0</v>
      </c>
      <c r="C306" s="2" t="s">
        <v>9</v>
      </c>
      <c r="D306"/>
      <c r="E306" s="34">
        <f>E18</f>
        <v>270</v>
      </c>
      <c r="F306" s="2" t="s">
        <v>10</v>
      </c>
      <c r="H306" s="34">
        <f>F18</f>
        <v>295.16</v>
      </c>
      <c r="I306" s="34"/>
    </row>
    <row r="307" spans="1:10" ht="12.75" customHeight="1">
      <c r="A307" s="6" t="s">
        <v>11</v>
      </c>
      <c r="B307" s="5"/>
      <c r="C307" s="5"/>
      <c r="D307" s="9"/>
      <c r="E307" s="5" t="s">
        <v>12</v>
      </c>
      <c r="F307" s="5"/>
      <c r="G307" s="5"/>
      <c r="H307" s="9"/>
      <c r="I307" s="29" t="s">
        <v>68</v>
      </c>
      <c r="J307" s="21"/>
    </row>
    <row r="308" spans="1:10" ht="12.75" customHeight="1">
      <c r="A308" s="7" t="s">
        <v>13</v>
      </c>
      <c r="B308" s="9"/>
      <c r="C308" s="10"/>
      <c r="D308" s="11" t="s">
        <v>14</v>
      </c>
      <c r="E308" s="8" t="s">
        <v>13</v>
      </c>
      <c r="F308" s="9"/>
      <c r="G308" s="10"/>
      <c r="H308" s="11" t="s">
        <v>14</v>
      </c>
      <c r="I308" s="29" t="s">
        <v>69</v>
      </c>
      <c r="J308" s="21"/>
    </row>
    <row r="309" spans="1:11" ht="12.75" customHeight="1">
      <c r="A309" s="13" t="s">
        <v>15</v>
      </c>
      <c r="B309" s="12"/>
      <c r="C309" s="12"/>
      <c r="D309" s="24">
        <f>ROUND(B305*E306,2)</f>
        <v>1890</v>
      </c>
      <c r="E309" s="60" t="s">
        <v>74</v>
      </c>
      <c r="F309" s="12"/>
      <c r="G309" s="12"/>
      <c r="H309" s="27">
        <f>IF(J309-J310&lt;0,J309-J310,0)</f>
        <v>0</v>
      </c>
      <c r="I309" s="62" t="s">
        <v>85</v>
      </c>
      <c r="J309" s="28">
        <v>166.62</v>
      </c>
      <c r="K309" s="2">
        <f>IF(D309&gt;0,1,0)</f>
        <v>1</v>
      </c>
    </row>
    <row r="310" spans="1:10" ht="12.75" customHeight="1">
      <c r="A310" s="39" t="s">
        <v>16</v>
      </c>
      <c r="B310" s="40"/>
      <c r="C310" s="40"/>
      <c r="D310" s="41">
        <f>ROUND((D309)*0.13,2)</f>
        <v>245.7</v>
      </c>
      <c r="E310" s="16" t="s">
        <v>17</v>
      </c>
      <c r="F310" s="15"/>
      <c r="G310" s="15"/>
      <c r="H310" s="25">
        <f>IF(J309-J310&lt;0,0,J309-J310)</f>
        <v>166.62</v>
      </c>
      <c r="I310" s="43" t="s">
        <v>84</v>
      </c>
      <c r="J310" s="28">
        <v>0</v>
      </c>
    </row>
    <row r="311" spans="1:10" ht="12.75" customHeight="1">
      <c r="A311" s="39"/>
      <c r="B311" s="40"/>
      <c r="C311" s="40"/>
      <c r="D311" s="41"/>
      <c r="E311" s="70" t="s">
        <v>76</v>
      </c>
      <c r="F311" s="15"/>
      <c r="G311" s="15"/>
      <c r="H311" s="25">
        <f>J311</f>
        <v>52.73</v>
      </c>
      <c r="I311" s="62" t="s">
        <v>76</v>
      </c>
      <c r="J311" s="2">
        <v>52.73</v>
      </c>
    </row>
    <row r="312" spans="1:9" ht="12.75" customHeight="1">
      <c r="A312" s="39"/>
      <c r="B312" s="40"/>
      <c r="C312" s="40"/>
      <c r="D312" s="42"/>
      <c r="E312" s="30" t="s">
        <v>18</v>
      </c>
      <c r="F312" s="15"/>
      <c r="G312" s="15"/>
      <c r="H312" s="25">
        <f>D310*2</f>
        <v>491.4</v>
      </c>
      <c r="I312" s="43"/>
    </row>
    <row r="313" spans="1:8" ht="12.75" customHeight="1">
      <c r="A313" s="14"/>
      <c r="B313" s="15"/>
      <c r="C313" s="15"/>
      <c r="D313" s="25"/>
      <c r="E313" s="30"/>
      <c r="F313" s="15"/>
      <c r="G313" s="15"/>
      <c r="H313" s="25"/>
    </row>
    <row r="314" spans="1:9" ht="12.75" customHeight="1">
      <c r="A314" s="14"/>
      <c r="B314" s="15"/>
      <c r="C314" s="15"/>
      <c r="D314" s="25"/>
      <c r="E314" s="14"/>
      <c r="F314" s="15"/>
      <c r="G314" s="15"/>
      <c r="H314" s="25"/>
      <c r="I314" s="43"/>
    </row>
    <row r="315" spans="1:9" ht="12.75" customHeight="1">
      <c r="A315" s="17" t="s">
        <v>19</v>
      </c>
      <c r="B315" s="18"/>
      <c r="C315" s="18"/>
      <c r="D315" s="26">
        <f>SUM(D309:D314)</f>
        <v>2135.7</v>
      </c>
      <c r="E315" s="19" t="s">
        <v>19</v>
      </c>
      <c r="F315" s="20"/>
      <c r="G315" s="20"/>
      <c r="H315" s="26">
        <f>SUM(H309:H314)</f>
        <v>710.75</v>
      </c>
      <c r="I315" s="53"/>
    </row>
    <row r="316" spans="1:9" ht="12.75" customHeight="1">
      <c r="A316" s="21"/>
      <c r="B316" s="21"/>
      <c r="C316" s="21"/>
      <c r="D316" s="21"/>
      <c r="E316" s="21"/>
      <c r="F316" s="21"/>
      <c r="G316" s="21"/>
      <c r="H316" s="21"/>
      <c r="I316" s="21"/>
    </row>
    <row r="317" spans="1:9" ht="12.75" customHeight="1" thickBot="1">
      <c r="A317" s="21"/>
      <c r="B317" s="21"/>
      <c r="C317" s="21"/>
      <c r="D317" s="21"/>
      <c r="E317" s="21" t="s">
        <v>20</v>
      </c>
      <c r="F317" s="21"/>
      <c r="G317" s="21"/>
      <c r="H317" s="22">
        <f>D315-H315</f>
        <v>1424.9499999999998</v>
      </c>
      <c r="I317" s="54"/>
    </row>
    <row r="318" spans="1:9" ht="12.75" customHeight="1">
      <c r="A318" s="21"/>
      <c r="B318" s="21"/>
      <c r="C318" s="21"/>
      <c r="D318" s="21"/>
      <c r="E318" s="21"/>
      <c r="F318" s="21"/>
      <c r="G318" s="21"/>
      <c r="H318" s="21"/>
      <c r="I318" s="21"/>
    </row>
    <row r="319" spans="1:9" ht="12.75" customHeight="1">
      <c r="A319" s="21"/>
      <c r="B319" s="21"/>
      <c r="C319" s="21"/>
      <c r="D319" s="21"/>
      <c r="E319" s="21"/>
      <c r="F319" s="21"/>
      <c r="G319" s="21"/>
      <c r="H319" s="21"/>
      <c r="I319" s="21"/>
    </row>
    <row r="320" spans="1:9" ht="12.75" customHeight="1">
      <c r="A320" s="21"/>
      <c r="B320" s="21"/>
      <c r="C320" s="21"/>
      <c r="D320" s="21" t="s">
        <v>21</v>
      </c>
      <c r="F320" s="21"/>
      <c r="G320" s="21"/>
      <c r="H320" s="21"/>
      <c r="I320" s="21"/>
    </row>
    <row r="321" spans="1:9" ht="12.75" customHeight="1">
      <c r="A321" s="21"/>
      <c r="B321" s="21"/>
      <c r="C321" s="21"/>
      <c r="D321" s="21"/>
      <c r="E321" s="23"/>
      <c r="F321" s="23"/>
      <c r="G321" s="23"/>
      <c r="H321" s="23"/>
      <c r="I321" s="29"/>
    </row>
    <row r="322" spans="1:9" ht="12.75" customHeight="1">
      <c r="A322" s="21"/>
      <c r="B322" s="21"/>
      <c r="C322" s="21"/>
      <c r="D322" s="21"/>
      <c r="E322" s="29"/>
      <c r="F322" s="29"/>
      <c r="G322" s="29"/>
      <c r="H322" s="29"/>
      <c r="I322" s="29"/>
    </row>
    <row r="323" spans="1:9" ht="12.75" customHeight="1">
      <c r="A323" s="21"/>
      <c r="B323" s="21"/>
      <c r="C323" s="21"/>
      <c r="D323" s="21"/>
      <c r="E323" s="29"/>
      <c r="F323" s="29"/>
      <c r="G323" s="29"/>
      <c r="H323" s="29"/>
      <c r="I323" s="29"/>
    </row>
    <row r="324" spans="1:9" ht="12.75" customHeight="1">
      <c r="A324" s="21"/>
      <c r="B324" s="21"/>
      <c r="C324" s="21"/>
      <c r="D324" s="21"/>
      <c r="E324" s="29"/>
      <c r="F324" s="29"/>
      <c r="G324" s="29"/>
      <c r="H324" s="29"/>
      <c r="I324" s="29"/>
    </row>
    <row r="325" spans="1:9" ht="12.75" customHeight="1">
      <c r="A325" s="21"/>
      <c r="B325" s="21"/>
      <c r="C325" s="21"/>
      <c r="D325" s="21"/>
      <c r="E325" s="29"/>
      <c r="F325" s="29"/>
      <c r="G325" s="29"/>
      <c r="H325" s="29"/>
      <c r="I325" s="29"/>
    </row>
    <row r="326" spans="1:9" ht="12.75" customHeight="1">
      <c r="A326" s="21"/>
      <c r="B326" s="21"/>
      <c r="C326" s="21"/>
      <c r="D326" s="21"/>
      <c r="E326" s="29"/>
      <c r="F326" s="29"/>
      <c r="G326" s="29"/>
      <c r="H326" s="29"/>
      <c r="I326" s="29"/>
    </row>
    <row r="327" ht="12.75" customHeight="1">
      <c r="I327" s="29"/>
    </row>
    <row r="328" spans="1:9" ht="12.75" customHeight="1">
      <c r="A328" s="3" t="str">
        <f>$A$1</f>
        <v>NOMBRE DEL PATRÓN</v>
      </c>
      <c r="B328" s="1"/>
      <c r="C328" s="1"/>
      <c r="D328" s="1"/>
      <c r="E328" s="1"/>
      <c r="F328" s="1"/>
      <c r="G328" s="1"/>
      <c r="H328" s="1"/>
      <c r="I328" s="29"/>
    </row>
    <row r="329" spans="1:9" ht="12.75" customHeight="1">
      <c r="A329" s="3" t="str">
        <f>$A$3</f>
        <v>RECIBO DE NÓMINA</v>
      </c>
      <c r="B329" s="1"/>
      <c r="C329" s="1"/>
      <c r="D329" s="1"/>
      <c r="E329" s="1"/>
      <c r="F329" s="1"/>
      <c r="G329" s="1"/>
      <c r="H329" s="1"/>
      <c r="I329" s="29"/>
    </row>
    <row r="330" spans="1:6" ht="12.75" customHeight="1">
      <c r="A330" s="31" t="str">
        <f>$A$2</f>
        <v>Registro IMSS R99-99999-99-9</v>
      </c>
      <c r="F330" s="31" t="str">
        <f>$F$2</f>
        <v>R.F.C. AAAA-999999-999</v>
      </c>
    </row>
    <row r="331" spans="1:9" ht="12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ht="12.75" customHeight="1"/>
    <row r="333" spans="1:7" ht="12.75" customHeight="1">
      <c r="A333" s="2" t="s">
        <v>3</v>
      </c>
      <c r="C333" s="32" t="str">
        <f>A19</f>
        <v>Trabajador 12</v>
      </c>
      <c r="F333" s="2" t="s">
        <v>4</v>
      </c>
      <c r="G333" s="2" t="str">
        <f>I19</f>
        <v>TRAB800101HJCRRR12</v>
      </c>
    </row>
    <row r="334" spans="1:7" ht="12.75" customHeight="1">
      <c r="A334" s="2" t="s">
        <v>5</v>
      </c>
      <c r="C334" s="4" t="str">
        <f>$C$4</f>
        <v>Del 03 al 09 de enero de 2011</v>
      </c>
      <c r="F334" s="2" t="s">
        <v>6</v>
      </c>
      <c r="G334" s="2" t="str">
        <f>H19</f>
        <v>TRAB-800101-999</v>
      </c>
    </row>
    <row r="335" spans="1:7" ht="12.75" customHeight="1">
      <c r="A335" s="4" t="s">
        <v>7</v>
      </c>
      <c r="B335" s="2">
        <f>B19</f>
        <v>7</v>
      </c>
      <c r="C335" s="2">
        <f>D19</f>
        <v>0</v>
      </c>
      <c r="D335" s="33" t="str">
        <f>A5</f>
        <v>Semana</v>
      </c>
      <c r="E335" s="32">
        <f>$C$5</f>
        <v>1</v>
      </c>
      <c r="F335" s="2" t="s">
        <v>8</v>
      </c>
      <c r="G335" s="4" t="str">
        <f>J19</f>
        <v>0407-80-2254-6</v>
      </c>
    </row>
    <row r="336" spans="1:9" ht="12.75" customHeight="1">
      <c r="A336" s="32" t="s">
        <v>72</v>
      </c>
      <c r="B336" s="2">
        <f>C19</f>
        <v>0</v>
      </c>
      <c r="C336" s="2" t="s">
        <v>9</v>
      </c>
      <c r="D336"/>
      <c r="E336" s="34">
        <f>E19</f>
        <v>270</v>
      </c>
      <c r="F336" s="2" t="s">
        <v>10</v>
      </c>
      <c r="H336" s="34">
        <f>F19</f>
        <v>295.16</v>
      </c>
      <c r="I336" s="34"/>
    </row>
    <row r="337" spans="1:10" ht="12.75" customHeight="1">
      <c r="A337" s="6" t="s">
        <v>11</v>
      </c>
      <c r="B337" s="5"/>
      <c r="C337" s="5"/>
      <c r="D337" s="9"/>
      <c r="E337" s="5" t="s">
        <v>12</v>
      </c>
      <c r="F337" s="5"/>
      <c r="G337" s="5"/>
      <c r="H337" s="9"/>
      <c r="I337" s="29" t="s">
        <v>68</v>
      </c>
      <c r="J337" s="21"/>
    </row>
    <row r="338" spans="1:10" ht="12.75" customHeight="1">
      <c r="A338" s="7" t="s">
        <v>13</v>
      </c>
      <c r="B338" s="9"/>
      <c r="C338" s="10"/>
      <c r="D338" s="11" t="s">
        <v>14</v>
      </c>
      <c r="E338" s="8" t="s">
        <v>13</v>
      </c>
      <c r="F338" s="9"/>
      <c r="G338" s="10"/>
      <c r="H338" s="11" t="s">
        <v>14</v>
      </c>
      <c r="I338" s="29" t="s">
        <v>69</v>
      </c>
      <c r="J338" s="21"/>
    </row>
    <row r="339" spans="1:11" ht="12.75" customHeight="1">
      <c r="A339" s="13" t="s">
        <v>15</v>
      </c>
      <c r="B339" s="12"/>
      <c r="C339" s="12"/>
      <c r="D339" s="24">
        <f>ROUND(B335*E336,2)</f>
        <v>1890</v>
      </c>
      <c r="E339" s="60" t="s">
        <v>74</v>
      </c>
      <c r="F339" s="12"/>
      <c r="G339" s="12"/>
      <c r="H339" s="27">
        <f>IF(J339-J340&lt;0,J339-J340,0)</f>
        <v>0</v>
      </c>
      <c r="I339" s="62" t="s">
        <v>85</v>
      </c>
      <c r="J339" s="28">
        <v>166.62</v>
      </c>
      <c r="K339" s="2">
        <f>IF(D339&gt;0,1,0)</f>
        <v>1</v>
      </c>
    </row>
    <row r="340" spans="1:10" ht="12.75" customHeight="1">
      <c r="A340" s="39" t="s">
        <v>16</v>
      </c>
      <c r="B340" s="40"/>
      <c r="C340" s="40"/>
      <c r="D340" s="41">
        <f>ROUND((D339)*0.13,2)</f>
        <v>245.7</v>
      </c>
      <c r="E340" s="16" t="s">
        <v>17</v>
      </c>
      <c r="F340" s="15"/>
      <c r="G340" s="15"/>
      <c r="H340" s="25">
        <f>IF(J339-J340&lt;0,0,J339-J340)</f>
        <v>166.62</v>
      </c>
      <c r="I340" s="43" t="s">
        <v>84</v>
      </c>
      <c r="J340" s="28">
        <v>0</v>
      </c>
    </row>
    <row r="341" spans="1:10" ht="12.75" customHeight="1">
      <c r="A341" s="39"/>
      <c r="B341" s="40"/>
      <c r="C341" s="40"/>
      <c r="D341" s="41"/>
      <c r="E341" s="70" t="s">
        <v>76</v>
      </c>
      <c r="F341" s="15"/>
      <c r="G341" s="15"/>
      <c r="H341" s="25">
        <f>J341</f>
        <v>52.73</v>
      </c>
      <c r="I341" s="62" t="s">
        <v>76</v>
      </c>
      <c r="J341" s="2">
        <v>52.73</v>
      </c>
    </row>
    <row r="342" spans="1:9" ht="12.75" customHeight="1">
      <c r="A342" s="39"/>
      <c r="B342" s="40"/>
      <c r="C342" s="40"/>
      <c r="D342" s="42"/>
      <c r="E342" s="30" t="s">
        <v>18</v>
      </c>
      <c r="F342" s="15"/>
      <c r="G342" s="15"/>
      <c r="H342" s="25">
        <f>D340*2</f>
        <v>491.4</v>
      </c>
      <c r="I342" s="43"/>
    </row>
    <row r="343" spans="1:8" ht="12.75" customHeight="1">
      <c r="A343" s="14"/>
      <c r="B343" s="15"/>
      <c r="C343" s="15"/>
      <c r="D343" s="25"/>
      <c r="E343" s="30"/>
      <c r="F343" s="15"/>
      <c r="G343" s="15"/>
      <c r="H343" s="25"/>
    </row>
    <row r="344" spans="1:9" ht="12.75" customHeight="1">
      <c r="A344" s="14"/>
      <c r="B344" s="15"/>
      <c r="C344" s="15"/>
      <c r="D344" s="25"/>
      <c r="E344" s="14"/>
      <c r="F344" s="15"/>
      <c r="G344" s="15"/>
      <c r="H344" s="25"/>
      <c r="I344" s="43"/>
    </row>
    <row r="345" spans="1:9" ht="12.75" customHeight="1">
      <c r="A345" s="17" t="s">
        <v>19</v>
      </c>
      <c r="B345" s="18"/>
      <c r="C345" s="18"/>
      <c r="D345" s="26">
        <f>SUM(D339:D344)</f>
        <v>2135.7</v>
      </c>
      <c r="E345" s="19" t="s">
        <v>19</v>
      </c>
      <c r="F345" s="20"/>
      <c r="G345" s="20"/>
      <c r="H345" s="26">
        <f>SUM(H339:H344)</f>
        <v>710.75</v>
      </c>
      <c r="I345" s="53"/>
    </row>
    <row r="346" spans="1:9" ht="12.75" customHeight="1">
      <c r="A346" s="21"/>
      <c r="B346" s="21"/>
      <c r="C346" s="21"/>
      <c r="D346" s="21"/>
      <c r="E346" s="21"/>
      <c r="F346" s="21"/>
      <c r="G346" s="21"/>
      <c r="H346" s="21"/>
      <c r="I346" s="21"/>
    </row>
    <row r="347" spans="1:9" ht="12.75" customHeight="1" thickBot="1">
      <c r="A347" s="21"/>
      <c r="B347" s="21"/>
      <c r="C347" s="21"/>
      <c r="D347" s="21"/>
      <c r="E347" s="21" t="s">
        <v>20</v>
      </c>
      <c r="F347" s="21"/>
      <c r="G347" s="21"/>
      <c r="H347" s="22">
        <f>D345-H345</f>
        <v>1424.9499999999998</v>
      </c>
      <c r="I347" s="54"/>
    </row>
    <row r="348" spans="1:9" ht="12.75" customHeight="1">
      <c r="A348" s="21"/>
      <c r="B348" s="21"/>
      <c r="C348" s="21"/>
      <c r="D348" s="21"/>
      <c r="E348" s="21"/>
      <c r="F348" s="21"/>
      <c r="G348" s="21"/>
      <c r="H348" s="21"/>
      <c r="I348" s="21"/>
    </row>
    <row r="349" spans="1:9" ht="12.75" customHeight="1">
      <c r="A349" s="21"/>
      <c r="B349" s="21"/>
      <c r="C349" s="21"/>
      <c r="D349" s="21"/>
      <c r="E349" s="21"/>
      <c r="F349" s="21"/>
      <c r="G349" s="21"/>
      <c r="H349" s="21"/>
      <c r="I349" s="21"/>
    </row>
    <row r="350" spans="1:9" ht="12.75" customHeight="1">
      <c r="A350" s="21"/>
      <c r="B350" s="21"/>
      <c r="C350" s="21"/>
      <c r="D350" s="21" t="s">
        <v>21</v>
      </c>
      <c r="F350" s="21"/>
      <c r="G350" s="21"/>
      <c r="H350" s="21"/>
      <c r="I350" s="21"/>
    </row>
    <row r="351" spans="1:9" ht="12.75" customHeight="1">
      <c r="A351" s="21"/>
      <c r="B351" s="21"/>
      <c r="C351" s="21"/>
      <c r="D351" s="21"/>
      <c r="E351" s="23"/>
      <c r="F351" s="23"/>
      <c r="G351" s="23"/>
      <c r="H351" s="23"/>
      <c r="I351" s="29"/>
    </row>
    <row r="352" spans="1:9" ht="12.75" customHeight="1">
      <c r="A352" s="3" t="str">
        <f>$A$1</f>
        <v>NOMBRE DEL PATRÓN</v>
      </c>
      <c r="B352" s="1"/>
      <c r="C352" s="1"/>
      <c r="D352" s="1"/>
      <c r="E352" s="1"/>
      <c r="F352" s="1"/>
      <c r="G352" s="1"/>
      <c r="H352" s="1"/>
      <c r="I352" s="29"/>
    </row>
    <row r="353" spans="1:9" ht="12.75" customHeight="1">
      <c r="A353" s="3" t="str">
        <f>$A$3</f>
        <v>RECIBO DE NÓMINA</v>
      </c>
      <c r="B353" s="1"/>
      <c r="C353" s="1"/>
      <c r="D353" s="1"/>
      <c r="E353" s="1"/>
      <c r="F353" s="1"/>
      <c r="G353" s="1"/>
      <c r="H353" s="1"/>
      <c r="I353" s="29"/>
    </row>
    <row r="354" spans="1:6" ht="12.75" customHeight="1">
      <c r="A354" s="31" t="str">
        <f>$A$2</f>
        <v>Registro IMSS R99-99999-99-9</v>
      </c>
      <c r="F354" s="31" t="str">
        <f>$F$2</f>
        <v>R.F.C. AAAA-999999-999</v>
      </c>
    </row>
    <row r="355" spans="1:9" ht="12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ht="12.75" customHeight="1"/>
    <row r="357" spans="1:7" ht="12.75" customHeight="1">
      <c r="A357" s="2" t="s">
        <v>3</v>
      </c>
      <c r="C357" s="32" t="str">
        <f>A20</f>
        <v>Trabajador 13</v>
      </c>
      <c r="F357" s="2" t="s">
        <v>4</v>
      </c>
      <c r="G357" s="2" t="str">
        <f>I20</f>
        <v>TRAB800101HJCRRR13</v>
      </c>
    </row>
    <row r="358" spans="1:7" ht="12.75" customHeight="1">
      <c r="A358" s="2" t="s">
        <v>5</v>
      </c>
      <c r="C358" s="4" t="str">
        <f>$C$4</f>
        <v>Del 03 al 09 de enero de 2011</v>
      </c>
      <c r="F358" s="2" t="s">
        <v>6</v>
      </c>
      <c r="G358" s="2" t="str">
        <f>H20</f>
        <v>TRAB-800101-999</v>
      </c>
    </row>
    <row r="359" spans="1:7" ht="12.75" customHeight="1">
      <c r="A359" s="4" t="s">
        <v>7</v>
      </c>
      <c r="B359" s="2">
        <f>B20</f>
        <v>7</v>
      </c>
      <c r="C359" s="2">
        <f>D20</f>
        <v>0</v>
      </c>
      <c r="D359" s="33" t="str">
        <f>A5</f>
        <v>Semana</v>
      </c>
      <c r="E359" s="32">
        <f>$C$5</f>
        <v>1</v>
      </c>
      <c r="F359" s="2" t="s">
        <v>8</v>
      </c>
      <c r="G359" s="4" t="str">
        <f>J20</f>
        <v>0407-80-2254-6</v>
      </c>
    </row>
    <row r="360" spans="1:9" ht="12.75" customHeight="1">
      <c r="A360" s="32" t="s">
        <v>72</v>
      </c>
      <c r="B360" s="2">
        <f>C20</f>
        <v>0</v>
      </c>
      <c r="C360" s="2" t="s">
        <v>9</v>
      </c>
      <c r="D360"/>
      <c r="E360" s="34">
        <f>E20</f>
        <v>270</v>
      </c>
      <c r="F360" s="2" t="s">
        <v>10</v>
      </c>
      <c r="H360" s="34">
        <f>F20</f>
        <v>295.16</v>
      </c>
      <c r="I360" s="34"/>
    </row>
    <row r="361" spans="1:10" ht="12.75" customHeight="1">
      <c r="A361" s="6" t="s">
        <v>11</v>
      </c>
      <c r="B361" s="5"/>
      <c r="C361" s="5"/>
      <c r="D361" s="9"/>
      <c r="E361" s="5" t="s">
        <v>12</v>
      </c>
      <c r="F361" s="5"/>
      <c r="G361" s="5"/>
      <c r="H361" s="9"/>
      <c r="I361" s="29" t="s">
        <v>68</v>
      </c>
      <c r="J361" s="21"/>
    </row>
    <row r="362" spans="1:10" ht="12.75" customHeight="1">
      <c r="A362" s="7" t="s">
        <v>13</v>
      </c>
      <c r="B362" s="9"/>
      <c r="C362" s="10"/>
      <c r="D362" s="11" t="s">
        <v>14</v>
      </c>
      <c r="E362" s="8" t="s">
        <v>13</v>
      </c>
      <c r="F362" s="9"/>
      <c r="G362" s="10"/>
      <c r="H362" s="11" t="s">
        <v>14</v>
      </c>
      <c r="I362" s="29" t="s">
        <v>69</v>
      </c>
      <c r="J362" s="21"/>
    </row>
    <row r="363" spans="1:11" ht="12.75" customHeight="1">
      <c r="A363" s="13" t="s">
        <v>15</v>
      </c>
      <c r="B363" s="12"/>
      <c r="C363" s="12"/>
      <c r="D363" s="24">
        <f>ROUND(B359*E360,2)</f>
        <v>1890</v>
      </c>
      <c r="E363" s="60" t="s">
        <v>74</v>
      </c>
      <c r="F363" s="12"/>
      <c r="G363" s="12"/>
      <c r="H363" s="27">
        <f>IF(J363-J364&lt;0,J363-J364,0)</f>
        <v>0</v>
      </c>
      <c r="I363" s="62" t="s">
        <v>85</v>
      </c>
      <c r="J363" s="28">
        <v>166.62</v>
      </c>
      <c r="K363" s="2">
        <f>IF(D363&gt;0,1,0)</f>
        <v>1</v>
      </c>
    </row>
    <row r="364" spans="1:10" ht="12.75" customHeight="1">
      <c r="A364" s="39" t="s">
        <v>16</v>
      </c>
      <c r="B364" s="40"/>
      <c r="C364" s="40"/>
      <c r="D364" s="41">
        <f>ROUND((D363)*0.13,2)</f>
        <v>245.7</v>
      </c>
      <c r="E364" s="16" t="s">
        <v>17</v>
      </c>
      <c r="F364" s="15"/>
      <c r="G364" s="15"/>
      <c r="H364" s="25">
        <f>IF(J363-J364&lt;0,0,J363-J364)</f>
        <v>166.62</v>
      </c>
      <c r="I364" s="43" t="s">
        <v>84</v>
      </c>
      <c r="J364" s="28">
        <v>0</v>
      </c>
    </row>
    <row r="365" spans="1:10" ht="12.75" customHeight="1">
      <c r="A365" s="39"/>
      <c r="B365" s="40"/>
      <c r="C365" s="40"/>
      <c r="D365" s="41"/>
      <c r="E365" s="70" t="s">
        <v>76</v>
      </c>
      <c r="F365" s="15"/>
      <c r="G365" s="15"/>
      <c r="H365" s="25">
        <f>J365</f>
        <v>52.73</v>
      </c>
      <c r="I365" s="62" t="s">
        <v>76</v>
      </c>
      <c r="J365" s="2">
        <v>52.73</v>
      </c>
    </row>
    <row r="366" spans="1:9" ht="12.75" customHeight="1">
      <c r="A366" s="39"/>
      <c r="B366" s="40"/>
      <c r="C366" s="40"/>
      <c r="D366" s="42"/>
      <c r="E366" s="30" t="s">
        <v>18</v>
      </c>
      <c r="F366" s="15"/>
      <c r="G366" s="15"/>
      <c r="H366" s="25">
        <f>D364*2</f>
        <v>491.4</v>
      </c>
      <c r="I366" s="43"/>
    </row>
    <row r="367" spans="1:8" ht="12.75" customHeight="1">
      <c r="A367" s="14"/>
      <c r="B367" s="15"/>
      <c r="C367" s="15"/>
      <c r="D367" s="25"/>
      <c r="E367" s="30"/>
      <c r="F367" s="15"/>
      <c r="G367" s="15"/>
      <c r="H367" s="25"/>
    </row>
    <row r="368" spans="1:9" ht="12.75" customHeight="1">
      <c r="A368" s="14"/>
      <c r="B368" s="15"/>
      <c r="C368" s="15"/>
      <c r="D368" s="25"/>
      <c r="E368" s="14"/>
      <c r="F368" s="15"/>
      <c r="G368" s="15"/>
      <c r="H368" s="25"/>
      <c r="I368" s="43"/>
    </row>
    <row r="369" spans="1:9" ht="12.75" customHeight="1">
      <c r="A369" s="17" t="s">
        <v>19</v>
      </c>
      <c r="B369" s="18"/>
      <c r="C369" s="18"/>
      <c r="D369" s="26">
        <f>SUM(D363:D368)</f>
        <v>2135.7</v>
      </c>
      <c r="E369" s="19" t="s">
        <v>19</v>
      </c>
      <c r="F369" s="20"/>
      <c r="G369" s="20"/>
      <c r="H369" s="26">
        <f>SUM(H363:H368)</f>
        <v>710.75</v>
      </c>
      <c r="I369" s="53"/>
    </row>
    <row r="370" spans="1:9" ht="12.75" customHeight="1">
      <c r="A370" s="21"/>
      <c r="B370" s="21"/>
      <c r="C370" s="21"/>
      <c r="D370" s="21"/>
      <c r="E370" s="21"/>
      <c r="F370" s="21"/>
      <c r="G370" s="21"/>
      <c r="H370" s="21"/>
      <c r="I370" s="21"/>
    </row>
    <row r="371" spans="1:9" ht="12.75" customHeight="1" thickBot="1">
      <c r="A371" s="21"/>
      <c r="B371" s="21"/>
      <c r="C371" s="21"/>
      <c r="D371" s="21"/>
      <c r="E371" s="21" t="s">
        <v>20</v>
      </c>
      <c r="F371" s="21"/>
      <c r="G371" s="21"/>
      <c r="H371" s="22">
        <f>D369-H369</f>
        <v>1424.9499999999998</v>
      </c>
      <c r="I371" s="54"/>
    </row>
    <row r="372" spans="1:9" ht="12.75" customHeight="1">
      <c r="A372" s="21"/>
      <c r="B372" s="21"/>
      <c r="C372" s="21"/>
      <c r="D372" s="21"/>
      <c r="E372" s="21"/>
      <c r="F372" s="21"/>
      <c r="G372" s="21"/>
      <c r="H372" s="21"/>
      <c r="I372" s="21"/>
    </row>
    <row r="373" spans="1:9" ht="12.75" customHeight="1">
      <c r="A373" s="21"/>
      <c r="B373" s="21"/>
      <c r="C373" s="21"/>
      <c r="D373" s="21"/>
      <c r="E373" s="21"/>
      <c r="F373" s="21"/>
      <c r="G373" s="21"/>
      <c r="H373" s="21"/>
      <c r="I373" s="21"/>
    </row>
    <row r="374" spans="1:9" ht="12.75" customHeight="1">
      <c r="A374" s="21"/>
      <c r="B374" s="21"/>
      <c r="C374" s="21"/>
      <c r="D374" s="21" t="s">
        <v>21</v>
      </c>
      <c r="F374" s="21"/>
      <c r="G374" s="21"/>
      <c r="H374" s="21"/>
      <c r="I374" s="21"/>
    </row>
    <row r="375" spans="1:9" ht="12.75" customHeight="1">
      <c r="A375" s="21"/>
      <c r="B375" s="21"/>
      <c r="C375" s="21"/>
      <c r="D375" s="21"/>
      <c r="E375" s="23"/>
      <c r="F375" s="23"/>
      <c r="G375" s="23"/>
      <c r="H375" s="23"/>
      <c r="I375" s="29"/>
    </row>
    <row r="376" spans="1:9" ht="12.75" customHeight="1">
      <c r="A376" s="21"/>
      <c r="B376" s="21"/>
      <c r="C376" s="21"/>
      <c r="D376" s="21"/>
      <c r="E376" s="29"/>
      <c r="F376" s="29"/>
      <c r="G376" s="29"/>
      <c r="H376" s="29"/>
      <c r="I376" s="29"/>
    </row>
    <row r="377" spans="1:9" ht="12.75" customHeight="1">
      <c r="A377" s="21"/>
      <c r="B377" s="21"/>
      <c r="C377" s="21"/>
      <c r="D377" s="21"/>
      <c r="E377" s="29"/>
      <c r="F377" s="29"/>
      <c r="G377" s="29"/>
      <c r="H377" s="29"/>
      <c r="I377" s="29"/>
    </row>
    <row r="378" spans="1:9" ht="12.75" customHeight="1">
      <c r="A378" s="21"/>
      <c r="B378" s="21"/>
      <c r="C378" s="21"/>
      <c r="D378" s="21"/>
      <c r="E378" s="29"/>
      <c r="F378" s="29"/>
      <c r="G378" s="29"/>
      <c r="H378" s="29"/>
      <c r="I378" s="29"/>
    </row>
    <row r="379" spans="1:9" ht="12.75" customHeight="1">
      <c r="A379" s="21"/>
      <c r="B379" s="21"/>
      <c r="C379" s="21"/>
      <c r="D379" s="21"/>
      <c r="E379" s="29"/>
      <c r="F379" s="29"/>
      <c r="G379" s="29"/>
      <c r="H379" s="29"/>
      <c r="I379" s="29"/>
    </row>
    <row r="380" spans="1:9" ht="12.75" customHeight="1">
      <c r="A380" s="21"/>
      <c r="B380" s="21"/>
      <c r="C380" s="21"/>
      <c r="D380" s="21"/>
      <c r="E380" s="29"/>
      <c r="F380" s="29"/>
      <c r="G380" s="29"/>
      <c r="H380" s="29"/>
      <c r="I380" s="29"/>
    </row>
    <row r="381" spans="1:9" ht="12.75" customHeight="1">
      <c r="A381" s="21"/>
      <c r="B381" s="21"/>
      <c r="C381" s="21"/>
      <c r="D381" s="21"/>
      <c r="E381" s="29"/>
      <c r="F381" s="29"/>
      <c r="G381" s="29"/>
      <c r="H381" s="29"/>
      <c r="I381" s="29"/>
    </row>
    <row r="382" spans="1:9" ht="12.75" customHeight="1">
      <c r="A382" s="3" t="str">
        <f>$A$1</f>
        <v>NOMBRE DEL PATRÓN</v>
      </c>
      <c r="B382" s="1"/>
      <c r="C382" s="1"/>
      <c r="D382" s="1"/>
      <c r="E382" s="1"/>
      <c r="F382" s="1"/>
      <c r="G382" s="1"/>
      <c r="H382" s="1"/>
      <c r="I382" s="29"/>
    </row>
    <row r="383" spans="1:9" ht="12.75" customHeight="1">
      <c r="A383" s="3" t="str">
        <f>$A$3</f>
        <v>RECIBO DE NÓMINA</v>
      </c>
      <c r="B383" s="1"/>
      <c r="C383" s="1"/>
      <c r="D383" s="1"/>
      <c r="E383" s="1"/>
      <c r="F383" s="1"/>
      <c r="G383" s="1"/>
      <c r="H383" s="1"/>
      <c r="I383" s="29"/>
    </row>
    <row r="384" spans="1:6" ht="12.75" customHeight="1">
      <c r="A384" s="31" t="str">
        <f>$A$2</f>
        <v>Registro IMSS R99-99999-99-9</v>
      </c>
      <c r="F384" s="31" t="str">
        <f>$F$2</f>
        <v>R.F.C. AAAA-999999-999</v>
      </c>
    </row>
    <row r="385" spans="1:9" ht="12.7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ht="12.75" customHeight="1"/>
    <row r="387" spans="1:7" ht="12.75" customHeight="1">
      <c r="A387" s="2" t="s">
        <v>3</v>
      </c>
      <c r="C387" s="32" t="str">
        <f>A21</f>
        <v>Trabajador 14</v>
      </c>
      <c r="F387" s="2" t="s">
        <v>4</v>
      </c>
      <c r="G387" s="2" t="str">
        <f>I21</f>
        <v>TRAB800101HJCRRR14</v>
      </c>
    </row>
    <row r="388" spans="1:7" ht="12.75" customHeight="1">
      <c r="A388" s="2" t="s">
        <v>5</v>
      </c>
      <c r="C388" s="4" t="str">
        <f>$C$4</f>
        <v>Del 03 al 09 de enero de 2011</v>
      </c>
      <c r="F388" s="2" t="s">
        <v>6</v>
      </c>
      <c r="G388" s="2" t="str">
        <f>H21</f>
        <v>TRAB-800101-999</v>
      </c>
    </row>
    <row r="389" spans="1:7" ht="12.75" customHeight="1">
      <c r="A389" s="4" t="s">
        <v>7</v>
      </c>
      <c r="B389" s="2">
        <f>B21</f>
        <v>7</v>
      </c>
      <c r="C389" s="2">
        <f>D21</f>
        <v>0</v>
      </c>
      <c r="D389" s="33" t="str">
        <f>A5</f>
        <v>Semana</v>
      </c>
      <c r="E389" s="32">
        <f>$C$5</f>
        <v>1</v>
      </c>
      <c r="F389" s="2" t="s">
        <v>8</v>
      </c>
      <c r="G389" s="4" t="str">
        <f>J21</f>
        <v>0407-80-2254-6</v>
      </c>
    </row>
    <row r="390" spans="1:9" ht="12.75" customHeight="1">
      <c r="A390" s="32" t="s">
        <v>72</v>
      </c>
      <c r="B390" s="2">
        <f>C21</f>
        <v>0</v>
      </c>
      <c r="C390" s="2" t="s">
        <v>9</v>
      </c>
      <c r="D390"/>
      <c r="E390" s="34">
        <f>E21</f>
        <v>270</v>
      </c>
      <c r="F390" s="2" t="s">
        <v>10</v>
      </c>
      <c r="H390" s="34">
        <f>F21</f>
        <v>295.16</v>
      </c>
      <c r="I390" s="34"/>
    </row>
    <row r="391" spans="1:10" ht="12.75" customHeight="1">
      <c r="A391" s="6" t="s">
        <v>11</v>
      </c>
      <c r="B391" s="5"/>
      <c r="C391" s="5"/>
      <c r="D391" s="9"/>
      <c r="E391" s="5" t="s">
        <v>12</v>
      </c>
      <c r="F391" s="5"/>
      <c r="G391" s="5"/>
      <c r="H391" s="9"/>
      <c r="I391" s="29" t="s">
        <v>68</v>
      </c>
      <c r="J391" s="21"/>
    </row>
    <row r="392" spans="1:10" ht="12.75" customHeight="1">
      <c r="A392" s="7" t="s">
        <v>13</v>
      </c>
      <c r="B392" s="9"/>
      <c r="C392" s="10"/>
      <c r="D392" s="11" t="s">
        <v>14</v>
      </c>
      <c r="E392" s="8" t="s">
        <v>13</v>
      </c>
      <c r="F392" s="9"/>
      <c r="G392" s="10"/>
      <c r="H392" s="11" t="s">
        <v>14</v>
      </c>
      <c r="I392" s="29" t="s">
        <v>69</v>
      </c>
      <c r="J392" s="21"/>
    </row>
    <row r="393" spans="1:11" ht="12.75" customHeight="1">
      <c r="A393" s="13" t="s">
        <v>15</v>
      </c>
      <c r="B393" s="12"/>
      <c r="C393" s="12"/>
      <c r="D393" s="24">
        <f>ROUND(B389*E390,2)</f>
        <v>1890</v>
      </c>
      <c r="E393" s="60" t="s">
        <v>74</v>
      </c>
      <c r="F393" s="12"/>
      <c r="G393" s="12"/>
      <c r="H393" s="27">
        <f>IF(J393-J394&lt;0,J393-J394,0)</f>
        <v>0</v>
      </c>
      <c r="I393" s="62" t="s">
        <v>85</v>
      </c>
      <c r="J393" s="28">
        <v>166.62</v>
      </c>
      <c r="K393" s="2">
        <f>IF(D393&gt;0,1,0)</f>
        <v>1</v>
      </c>
    </row>
    <row r="394" spans="1:10" ht="12.75" customHeight="1">
      <c r="A394" s="39" t="s">
        <v>16</v>
      </c>
      <c r="B394" s="40"/>
      <c r="C394" s="40"/>
      <c r="D394" s="41">
        <f>ROUND((D393)*0.13,2)</f>
        <v>245.7</v>
      </c>
      <c r="E394" s="16" t="s">
        <v>17</v>
      </c>
      <c r="F394" s="15"/>
      <c r="G394" s="15"/>
      <c r="H394" s="25">
        <f>IF(J393-J394&lt;0,0,J393-J394)</f>
        <v>166.62</v>
      </c>
      <c r="I394" s="43" t="s">
        <v>84</v>
      </c>
      <c r="J394" s="28">
        <v>0</v>
      </c>
    </row>
    <row r="395" spans="1:11" ht="12.75" customHeight="1">
      <c r="A395" s="39"/>
      <c r="B395" s="40"/>
      <c r="C395" s="40"/>
      <c r="D395" s="41"/>
      <c r="E395" s="70" t="s">
        <v>76</v>
      </c>
      <c r="F395" s="15"/>
      <c r="G395" s="15"/>
      <c r="H395" s="25">
        <f>J395</f>
        <v>52.73</v>
      </c>
      <c r="I395" s="62" t="s">
        <v>76</v>
      </c>
      <c r="J395" s="2">
        <v>52.73</v>
      </c>
      <c r="K395" s="28"/>
    </row>
    <row r="396" spans="1:9" ht="12.75" customHeight="1">
      <c r="A396" s="39"/>
      <c r="B396" s="40"/>
      <c r="C396" s="40"/>
      <c r="D396" s="42"/>
      <c r="E396" s="30" t="s">
        <v>18</v>
      </c>
      <c r="F396" s="15"/>
      <c r="G396" s="15"/>
      <c r="H396" s="25">
        <f>D394*2</f>
        <v>491.4</v>
      </c>
      <c r="I396" s="43"/>
    </row>
    <row r="397" spans="1:8" ht="12.75" customHeight="1">
      <c r="A397" s="14"/>
      <c r="B397" s="15"/>
      <c r="C397" s="15"/>
      <c r="D397" s="25"/>
      <c r="E397" s="30"/>
      <c r="F397" s="15"/>
      <c r="G397" s="15"/>
      <c r="H397" s="25"/>
    </row>
    <row r="398" spans="1:9" ht="12.75" customHeight="1">
      <c r="A398" s="14"/>
      <c r="B398" s="15"/>
      <c r="C398" s="15"/>
      <c r="D398" s="25"/>
      <c r="E398" s="14"/>
      <c r="F398" s="15"/>
      <c r="G398" s="15"/>
      <c r="H398" s="25"/>
      <c r="I398" s="43"/>
    </row>
    <row r="399" spans="1:9" ht="12.75" customHeight="1">
      <c r="A399" s="17" t="s">
        <v>19</v>
      </c>
      <c r="B399" s="18"/>
      <c r="C399" s="18"/>
      <c r="D399" s="26">
        <f>SUM(D393:D398)</f>
        <v>2135.7</v>
      </c>
      <c r="E399" s="19" t="s">
        <v>19</v>
      </c>
      <c r="F399" s="20"/>
      <c r="G399" s="20"/>
      <c r="H399" s="26">
        <f>SUM(H393:H398)</f>
        <v>710.75</v>
      </c>
      <c r="I399" s="53"/>
    </row>
    <row r="400" spans="1:9" ht="12.75" customHeight="1">
      <c r="A400" s="21"/>
      <c r="B400" s="21"/>
      <c r="C400" s="21"/>
      <c r="D400" s="21"/>
      <c r="E400" s="21"/>
      <c r="F400" s="21"/>
      <c r="G400" s="21"/>
      <c r="H400" s="21"/>
      <c r="I400" s="21"/>
    </row>
    <row r="401" spans="1:9" ht="12.75" customHeight="1" thickBot="1">
      <c r="A401" s="21"/>
      <c r="B401" s="21"/>
      <c r="C401" s="21"/>
      <c r="D401" s="21"/>
      <c r="E401" s="21" t="s">
        <v>20</v>
      </c>
      <c r="F401" s="21"/>
      <c r="G401" s="21"/>
      <c r="H401" s="22">
        <f>D399-H399</f>
        <v>1424.9499999999998</v>
      </c>
      <c r="I401" s="54"/>
    </row>
    <row r="402" spans="1:9" ht="12.75" customHeight="1">
      <c r="A402" s="21"/>
      <c r="B402" s="21"/>
      <c r="C402" s="21"/>
      <c r="D402" s="21"/>
      <c r="E402" s="21"/>
      <c r="F402" s="21"/>
      <c r="G402" s="21"/>
      <c r="H402" s="21"/>
      <c r="I402" s="21"/>
    </row>
    <row r="403" spans="1:9" ht="12.75" customHeight="1">
      <c r="A403" s="21"/>
      <c r="B403" s="21"/>
      <c r="C403" s="21"/>
      <c r="D403" s="21"/>
      <c r="E403" s="21"/>
      <c r="F403" s="21"/>
      <c r="G403" s="21"/>
      <c r="H403" s="21"/>
      <c r="I403" s="21"/>
    </row>
    <row r="404" spans="1:9" ht="12.75" customHeight="1">
      <c r="A404" s="21"/>
      <c r="B404" s="21"/>
      <c r="C404" s="21"/>
      <c r="D404" s="21" t="s">
        <v>21</v>
      </c>
      <c r="F404" s="21"/>
      <c r="G404" s="21"/>
      <c r="H404" s="21"/>
      <c r="I404" s="21"/>
    </row>
    <row r="405" spans="1:9" ht="12.75" customHeight="1">
      <c r="A405" s="21"/>
      <c r="B405" s="21"/>
      <c r="C405" s="21"/>
      <c r="D405" s="21"/>
      <c r="E405" s="23"/>
      <c r="F405" s="23"/>
      <c r="G405" s="23"/>
      <c r="H405" s="23"/>
      <c r="I405" s="29"/>
    </row>
    <row r="406" spans="1:9" ht="12.75" customHeight="1">
      <c r="A406" s="3" t="str">
        <f>$A$1</f>
        <v>NOMBRE DEL PATRÓN</v>
      </c>
      <c r="B406" s="1"/>
      <c r="C406" s="1"/>
      <c r="D406" s="1"/>
      <c r="E406" s="1"/>
      <c r="F406" s="1"/>
      <c r="G406" s="1"/>
      <c r="H406" s="1"/>
      <c r="I406" s="29"/>
    </row>
    <row r="407" spans="1:9" ht="12.75" customHeight="1">
      <c r="A407" s="3" t="str">
        <f>$A$3</f>
        <v>RECIBO DE NÓMINA</v>
      </c>
      <c r="B407" s="1"/>
      <c r="C407" s="1"/>
      <c r="D407" s="1"/>
      <c r="E407" s="1"/>
      <c r="F407" s="1"/>
      <c r="G407" s="1"/>
      <c r="H407" s="1"/>
      <c r="I407" s="29"/>
    </row>
    <row r="408" spans="1:6" ht="12.75" customHeight="1">
      <c r="A408" s="31" t="str">
        <f>$A$2</f>
        <v>Registro IMSS R99-99999-99-9</v>
      </c>
      <c r="F408" s="31" t="str">
        <f>$F$2</f>
        <v>R.F.C. AAAA-999999-999</v>
      </c>
    </row>
    <row r="409" spans="1:9" ht="12.7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ht="12.75" customHeight="1"/>
    <row r="411" spans="1:7" ht="12.75" customHeight="1">
      <c r="A411" s="2" t="s">
        <v>3</v>
      </c>
      <c r="C411" s="32" t="str">
        <f>A22</f>
        <v>Trabajador 15</v>
      </c>
      <c r="F411" s="2" t="s">
        <v>4</v>
      </c>
      <c r="G411" s="2" t="str">
        <f>I22</f>
        <v>TRAB800101HJCRRR15</v>
      </c>
    </row>
    <row r="412" spans="1:7" ht="12.75" customHeight="1">
      <c r="A412" s="2" t="s">
        <v>5</v>
      </c>
      <c r="C412" s="4" t="str">
        <f>$C$4</f>
        <v>Del 03 al 09 de enero de 2011</v>
      </c>
      <c r="F412" s="2" t="s">
        <v>6</v>
      </c>
      <c r="G412" s="2" t="str">
        <f>H22</f>
        <v>TRAB-800101-999</v>
      </c>
    </row>
    <row r="413" spans="1:7" ht="12.75" customHeight="1">
      <c r="A413" s="4" t="s">
        <v>7</v>
      </c>
      <c r="B413" s="2">
        <f>B22</f>
        <v>7</v>
      </c>
      <c r="C413" s="2">
        <f>D22</f>
        <v>0</v>
      </c>
      <c r="D413" s="33" t="str">
        <f>A5</f>
        <v>Semana</v>
      </c>
      <c r="E413" s="32">
        <f>$C$5</f>
        <v>1</v>
      </c>
      <c r="F413" s="2" t="s">
        <v>8</v>
      </c>
      <c r="G413" s="4" t="str">
        <f>J22</f>
        <v>0407-80-2254-6</v>
      </c>
    </row>
    <row r="414" spans="1:9" ht="12.75" customHeight="1">
      <c r="A414" s="32" t="s">
        <v>72</v>
      </c>
      <c r="B414" s="2">
        <f>C22</f>
        <v>0</v>
      </c>
      <c r="C414" s="2" t="s">
        <v>9</v>
      </c>
      <c r="D414"/>
      <c r="E414" s="34">
        <f>E22</f>
        <v>270</v>
      </c>
      <c r="F414" s="2" t="s">
        <v>10</v>
      </c>
      <c r="H414" s="34">
        <f>F22</f>
        <v>295.16</v>
      </c>
      <c r="I414" s="34"/>
    </row>
    <row r="415" spans="1:10" ht="12.75" customHeight="1">
      <c r="A415" s="6" t="s">
        <v>11</v>
      </c>
      <c r="B415" s="5"/>
      <c r="C415" s="5"/>
      <c r="D415" s="9"/>
      <c r="E415" s="5" t="s">
        <v>12</v>
      </c>
      <c r="F415" s="5"/>
      <c r="G415" s="5"/>
      <c r="H415" s="9"/>
      <c r="I415" s="29" t="s">
        <v>68</v>
      </c>
      <c r="J415" s="21"/>
    </row>
    <row r="416" spans="1:10" ht="12.75" customHeight="1">
      <c r="A416" s="7" t="s">
        <v>13</v>
      </c>
      <c r="B416" s="9"/>
      <c r="C416" s="10"/>
      <c r="D416" s="11" t="s">
        <v>14</v>
      </c>
      <c r="E416" s="8" t="s">
        <v>13</v>
      </c>
      <c r="F416" s="9"/>
      <c r="G416" s="10"/>
      <c r="H416" s="11" t="s">
        <v>14</v>
      </c>
      <c r="I416" s="29" t="s">
        <v>69</v>
      </c>
      <c r="J416" s="21"/>
    </row>
    <row r="417" spans="1:11" ht="12.75" customHeight="1">
      <c r="A417" s="13" t="s">
        <v>15</v>
      </c>
      <c r="B417" s="12"/>
      <c r="C417" s="12"/>
      <c r="D417" s="24">
        <f>ROUND(B413*E414,2)</f>
        <v>1890</v>
      </c>
      <c r="E417" s="60" t="s">
        <v>74</v>
      </c>
      <c r="F417" s="12"/>
      <c r="G417" s="12"/>
      <c r="H417" s="27">
        <f>IF(J417-J418&lt;0,J417-J418,0)</f>
        <v>0</v>
      </c>
      <c r="I417" s="62" t="s">
        <v>85</v>
      </c>
      <c r="J417" s="28">
        <v>166.62</v>
      </c>
      <c r="K417" s="2">
        <f>IF(D417&gt;0,1,0)</f>
        <v>1</v>
      </c>
    </row>
    <row r="418" spans="1:10" ht="12.75" customHeight="1">
      <c r="A418" s="39" t="s">
        <v>16</v>
      </c>
      <c r="B418" s="40"/>
      <c r="C418" s="40"/>
      <c r="D418" s="41">
        <f>ROUND((D417)*0.13,2)</f>
        <v>245.7</v>
      </c>
      <c r="E418" s="16" t="s">
        <v>17</v>
      </c>
      <c r="F418" s="15"/>
      <c r="G418" s="15"/>
      <c r="H418" s="25">
        <f>IF(J417-J418&lt;0,0,J417-J418)</f>
        <v>166.62</v>
      </c>
      <c r="I418" s="43" t="s">
        <v>84</v>
      </c>
      <c r="J418" s="28">
        <v>0</v>
      </c>
    </row>
    <row r="419" spans="1:10" ht="12.75" customHeight="1">
      <c r="A419" s="39"/>
      <c r="B419" s="40"/>
      <c r="C419" s="40"/>
      <c r="D419" s="41"/>
      <c r="E419" s="70" t="s">
        <v>76</v>
      </c>
      <c r="F419" s="15"/>
      <c r="G419" s="15"/>
      <c r="H419" s="25">
        <f>J419</f>
        <v>52.73</v>
      </c>
      <c r="I419" s="62" t="s">
        <v>76</v>
      </c>
      <c r="J419" s="2">
        <v>52.73</v>
      </c>
    </row>
    <row r="420" spans="1:9" ht="12.75" customHeight="1">
      <c r="A420" s="39"/>
      <c r="B420" s="40"/>
      <c r="C420" s="40"/>
      <c r="D420" s="42"/>
      <c r="E420" s="30" t="s">
        <v>18</v>
      </c>
      <c r="F420" s="15"/>
      <c r="G420" s="15"/>
      <c r="H420" s="25">
        <f>D418*2</f>
        <v>491.4</v>
      </c>
      <c r="I420" s="43"/>
    </row>
    <row r="421" spans="1:8" ht="12.75" customHeight="1">
      <c r="A421" s="14"/>
      <c r="B421" s="15"/>
      <c r="C421" s="15"/>
      <c r="D421" s="25"/>
      <c r="E421" s="30"/>
      <c r="F421" s="15"/>
      <c r="G421" s="15"/>
      <c r="H421" s="25"/>
    </row>
    <row r="422" spans="1:9" ht="12.75" customHeight="1">
      <c r="A422" s="14"/>
      <c r="B422" s="15"/>
      <c r="C422" s="15"/>
      <c r="D422" s="25"/>
      <c r="E422" s="14"/>
      <c r="F422" s="15"/>
      <c r="G422" s="15"/>
      <c r="H422" s="25"/>
      <c r="I422" s="43"/>
    </row>
    <row r="423" spans="1:9" ht="12.75" customHeight="1">
      <c r="A423" s="17" t="s">
        <v>19</v>
      </c>
      <c r="B423" s="18"/>
      <c r="C423" s="18"/>
      <c r="D423" s="26">
        <f>SUM(D417:D422)</f>
        <v>2135.7</v>
      </c>
      <c r="E423" s="19" t="s">
        <v>19</v>
      </c>
      <c r="F423" s="20"/>
      <c r="G423" s="20"/>
      <c r="H423" s="26">
        <f>SUM(H417:H422)</f>
        <v>710.75</v>
      </c>
      <c r="I423" s="53"/>
    </row>
    <row r="424" spans="1:9" ht="12.75" customHeight="1">
      <c r="A424" s="21"/>
      <c r="B424" s="21"/>
      <c r="C424" s="21"/>
      <c r="D424" s="21"/>
      <c r="E424" s="21"/>
      <c r="F424" s="21"/>
      <c r="G424" s="21"/>
      <c r="H424" s="21"/>
      <c r="I424" s="21"/>
    </row>
    <row r="425" spans="1:9" ht="12.75" customHeight="1" thickBot="1">
      <c r="A425" s="21"/>
      <c r="B425" s="21"/>
      <c r="C425" s="21"/>
      <c r="D425" s="21"/>
      <c r="E425" s="21" t="s">
        <v>20</v>
      </c>
      <c r="F425" s="21"/>
      <c r="G425" s="21"/>
      <c r="H425" s="22">
        <f>D423-H423</f>
        <v>1424.9499999999998</v>
      </c>
      <c r="I425" s="54"/>
    </row>
    <row r="426" spans="1:9" ht="12.75" customHeight="1">
      <c r="A426" s="21"/>
      <c r="B426" s="21"/>
      <c r="C426" s="21"/>
      <c r="D426" s="21"/>
      <c r="E426" s="21"/>
      <c r="F426" s="21"/>
      <c r="G426" s="21"/>
      <c r="H426" s="21"/>
      <c r="I426" s="21"/>
    </row>
    <row r="427" spans="1:9" ht="12.75" customHeight="1">
      <c r="A427" s="21"/>
      <c r="B427" s="21"/>
      <c r="C427" s="21"/>
      <c r="D427" s="21"/>
      <c r="E427" s="21"/>
      <c r="F427" s="21"/>
      <c r="G427" s="21"/>
      <c r="H427" s="21"/>
      <c r="I427" s="21"/>
    </row>
    <row r="428" spans="1:9" ht="12.75" customHeight="1">
      <c r="A428" s="21"/>
      <c r="B428" s="21"/>
      <c r="C428" s="21"/>
      <c r="D428" s="21" t="s">
        <v>21</v>
      </c>
      <c r="F428" s="21"/>
      <c r="G428" s="21"/>
      <c r="H428" s="21"/>
      <c r="I428" s="21"/>
    </row>
    <row r="429" spans="1:9" ht="12.75" customHeight="1">
      <c r="A429" s="21"/>
      <c r="B429" s="21"/>
      <c r="C429" s="21"/>
      <c r="D429" s="21"/>
      <c r="E429" s="23"/>
      <c r="F429" s="23"/>
      <c r="G429" s="23"/>
      <c r="H429" s="23"/>
      <c r="I429" s="29"/>
    </row>
    <row r="430" spans="1:9" ht="12.75" customHeight="1">
      <c r="A430" s="21"/>
      <c r="B430" s="21"/>
      <c r="C430" s="21"/>
      <c r="D430" s="21"/>
      <c r="E430" s="29"/>
      <c r="F430" s="29"/>
      <c r="G430" s="29"/>
      <c r="H430" s="29"/>
      <c r="I430" s="29"/>
    </row>
    <row r="431" spans="1:9" ht="12.75" customHeight="1">
      <c r="A431" s="21"/>
      <c r="B431" s="21"/>
      <c r="C431" s="21"/>
      <c r="D431" s="21"/>
      <c r="E431" s="29"/>
      <c r="F431" s="29"/>
      <c r="G431" s="29"/>
      <c r="H431" s="29"/>
      <c r="I431" s="29"/>
    </row>
    <row r="432" spans="1:9" ht="12.75" customHeight="1">
      <c r="A432" s="21"/>
      <c r="B432" s="21"/>
      <c r="C432" s="21"/>
      <c r="D432" s="21"/>
      <c r="E432" s="29"/>
      <c r="F432" s="29"/>
      <c r="G432" s="29"/>
      <c r="H432" s="29"/>
      <c r="I432" s="29"/>
    </row>
    <row r="433" spans="1:9" ht="12.75" customHeight="1">
      <c r="A433" s="21"/>
      <c r="B433" s="21"/>
      <c r="C433" s="21"/>
      <c r="D433" s="21"/>
      <c r="E433" s="29"/>
      <c r="F433" s="29"/>
      <c r="G433" s="29"/>
      <c r="H433" s="29"/>
      <c r="I433" s="29"/>
    </row>
    <row r="434" spans="1:9" ht="12.75" customHeight="1">
      <c r="A434" s="21"/>
      <c r="B434" s="21"/>
      <c r="C434" s="21"/>
      <c r="D434" s="21"/>
      <c r="E434" s="29"/>
      <c r="F434" s="29"/>
      <c r="G434" s="29"/>
      <c r="H434" s="29"/>
      <c r="I434" s="29"/>
    </row>
    <row r="435" spans="1:9" ht="12.75" customHeight="1">
      <c r="A435"/>
      <c r="B435"/>
      <c r="C435"/>
      <c r="D435"/>
      <c r="E435"/>
      <c r="F435"/>
      <c r="G435"/>
      <c r="H435"/>
      <c r="I435"/>
    </row>
    <row r="436" spans="1:9" ht="12.75" customHeight="1">
      <c r="A436" s="3" t="str">
        <f>$A$1</f>
        <v>NOMBRE DEL PATRÓN</v>
      </c>
      <c r="B436" s="1"/>
      <c r="C436" s="1"/>
      <c r="D436" s="1"/>
      <c r="E436" s="1"/>
      <c r="F436" s="1"/>
      <c r="G436" s="1"/>
      <c r="H436" s="1"/>
      <c r="I436"/>
    </row>
    <row r="437" spans="1:9" ht="12.75" customHeight="1">
      <c r="A437" s="3" t="str">
        <f>$A$3</f>
        <v>RECIBO DE NÓMINA</v>
      </c>
      <c r="B437" s="1"/>
      <c r="C437" s="1"/>
      <c r="D437" s="1"/>
      <c r="E437" s="1"/>
      <c r="F437" s="1"/>
      <c r="G437" s="1"/>
      <c r="H437" s="1"/>
      <c r="I437"/>
    </row>
    <row r="438" spans="1:6" ht="12.75" customHeight="1">
      <c r="A438" s="31" t="str">
        <f>$A$2</f>
        <v>Registro IMSS R99-99999-99-9</v>
      </c>
      <c r="F438" s="31" t="str">
        <f>$F$2</f>
        <v>R.F.C. AAAA-999999-999</v>
      </c>
    </row>
    <row r="439" spans="1:9" ht="12.7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ht="12.75" customHeight="1"/>
    <row r="441" spans="1:7" ht="12.75" customHeight="1">
      <c r="A441" s="2" t="s">
        <v>3</v>
      </c>
      <c r="C441" s="32" t="str">
        <f>A23</f>
        <v>Trabajador 16</v>
      </c>
      <c r="F441" s="2" t="s">
        <v>4</v>
      </c>
      <c r="G441" s="2" t="str">
        <f>I23</f>
        <v>TRAB800101HJCRRR16</v>
      </c>
    </row>
    <row r="442" spans="1:7" ht="12.75" customHeight="1">
      <c r="A442" s="2" t="s">
        <v>5</v>
      </c>
      <c r="C442" s="4" t="str">
        <f>$C$4</f>
        <v>Del 03 al 09 de enero de 2011</v>
      </c>
      <c r="F442" s="2" t="s">
        <v>6</v>
      </c>
      <c r="G442" s="2" t="str">
        <f>H23</f>
        <v>TRAB-800101-999</v>
      </c>
    </row>
    <row r="443" spans="1:7" ht="12.75" customHeight="1">
      <c r="A443" s="4" t="s">
        <v>7</v>
      </c>
      <c r="B443" s="2">
        <f>B23</f>
        <v>7</v>
      </c>
      <c r="C443" s="2">
        <f>D23</f>
        <v>0</v>
      </c>
      <c r="D443" s="33" t="str">
        <f>A5</f>
        <v>Semana</v>
      </c>
      <c r="E443" s="32">
        <f>$C$5</f>
        <v>1</v>
      </c>
      <c r="F443" s="2" t="s">
        <v>8</v>
      </c>
      <c r="G443" s="4" t="str">
        <f>J23</f>
        <v>0407-80-2254-6</v>
      </c>
    </row>
    <row r="444" spans="1:9" ht="12.75" customHeight="1">
      <c r="A444" s="32" t="s">
        <v>72</v>
      </c>
      <c r="B444" s="2">
        <f>C23</f>
        <v>0</v>
      </c>
      <c r="C444" s="2" t="s">
        <v>9</v>
      </c>
      <c r="D444"/>
      <c r="E444" s="34">
        <f>E23</f>
        <v>270</v>
      </c>
      <c r="F444" s="2" t="s">
        <v>10</v>
      </c>
      <c r="H444" s="34">
        <f>F23</f>
        <v>295.16</v>
      </c>
      <c r="I444" s="34"/>
    </row>
    <row r="445" spans="1:10" ht="12.75" customHeight="1">
      <c r="A445" s="6" t="s">
        <v>11</v>
      </c>
      <c r="B445" s="5"/>
      <c r="C445" s="5"/>
      <c r="D445" s="9"/>
      <c r="E445" s="5" t="s">
        <v>12</v>
      </c>
      <c r="F445" s="5"/>
      <c r="G445" s="5"/>
      <c r="H445" s="9"/>
      <c r="I445" s="29" t="s">
        <v>68</v>
      </c>
      <c r="J445" s="21"/>
    </row>
    <row r="446" spans="1:10" ht="12.75" customHeight="1">
      <c r="A446" s="7" t="s">
        <v>13</v>
      </c>
      <c r="B446" s="9"/>
      <c r="C446" s="10"/>
      <c r="D446" s="11" t="s">
        <v>14</v>
      </c>
      <c r="E446" s="8" t="s">
        <v>13</v>
      </c>
      <c r="F446" s="9"/>
      <c r="G446" s="10"/>
      <c r="H446" s="11" t="s">
        <v>14</v>
      </c>
      <c r="I446" s="29" t="s">
        <v>69</v>
      </c>
      <c r="J446" s="21"/>
    </row>
    <row r="447" spans="1:11" ht="12.75" customHeight="1">
      <c r="A447" s="13" t="s">
        <v>15</v>
      </c>
      <c r="B447" s="12"/>
      <c r="C447" s="12"/>
      <c r="D447" s="24">
        <f>ROUND(B443*E444,2)</f>
        <v>1890</v>
      </c>
      <c r="E447" s="60" t="s">
        <v>74</v>
      </c>
      <c r="F447" s="12"/>
      <c r="G447" s="12"/>
      <c r="H447" s="27">
        <f>IF(J447-J448&lt;0,J447-J448,0)</f>
        <v>0</v>
      </c>
      <c r="I447" s="62" t="s">
        <v>85</v>
      </c>
      <c r="J447" s="28">
        <v>166.62</v>
      </c>
      <c r="K447" s="2">
        <f>IF(D447&gt;0,1,0)</f>
        <v>1</v>
      </c>
    </row>
    <row r="448" spans="1:10" ht="12.75" customHeight="1">
      <c r="A448" s="39" t="s">
        <v>16</v>
      </c>
      <c r="B448" s="40"/>
      <c r="C448" s="40"/>
      <c r="D448" s="41">
        <f>ROUND((D447)*0.13,2)</f>
        <v>245.7</v>
      </c>
      <c r="E448" s="16" t="s">
        <v>17</v>
      </c>
      <c r="F448" s="15"/>
      <c r="G448" s="15"/>
      <c r="H448" s="25">
        <f>IF(J447-J448&lt;0,0,J447-J448)</f>
        <v>166.62</v>
      </c>
      <c r="I448" s="43" t="s">
        <v>84</v>
      </c>
      <c r="J448" s="28">
        <v>0</v>
      </c>
    </row>
    <row r="449" spans="1:11" ht="12.75" customHeight="1">
      <c r="A449" s="39"/>
      <c r="B449" s="40"/>
      <c r="C449" s="40"/>
      <c r="D449" s="41"/>
      <c r="E449" s="70" t="s">
        <v>76</v>
      </c>
      <c r="F449" s="15"/>
      <c r="G449" s="15"/>
      <c r="H449" s="25">
        <f>J449</f>
        <v>52.73</v>
      </c>
      <c r="I449" s="62" t="s">
        <v>76</v>
      </c>
      <c r="J449" s="2">
        <v>52.73</v>
      </c>
      <c r="K449" s="28"/>
    </row>
    <row r="450" spans="1:9" ht="12.75" customHeight="1">
      <c r="A450" s="39"/>
      <c r="B450" s="40"/>
      <c r="C450" s="40"/>
      <c r="D450" s="42"/>
      <c r="E450" s="30" t="s">
        <v>18</v>
      </c>
      <c r="F450" s="15"/>
      <c r="G450" s="15"/>
      <c r="H450" s="25">
        <f>D448*2</f>
        <v>491.4</v>
      </c>
      <c r="I450" s="43"/>
    </row>
    <row r="451" spans="1:8" ht="12.75" customHeight="1">
      <c r="A451" s="14"/>
      <c r="B451" s="15"/>
      <c r="C451" s="15"/>
      <c r="D451" s="25"/>
      <c r="E451" s="30"/>
      <c r="F451" s="15"/>
      <c r="G451" s="15"/>
      <c r="H451" s="25"/>
    </row>
    <row r="452" spans="1:9" ht="12.75" customHeight="1">
      <c r="A452" s="14"/>
      <c r="B452" s="15"/>
      <c r="C452" s="15"/>
      <c r="D452" s="25"/>
      <c r="E452" s="14"/>
      <c r="F452" s="15"/>
      <c r="G452" s="15"/>
      <c r="H452" s="25"/>
      <c r="I452" s="43"/>
    </row>
    <row r="453" spans="1:9" ht="12.75" customHeight="1">
      <c r="A453" s="17" t="s">
        <v>19</v>
      </c>
      <c r="B453" s="18"/>
      <c r="C453" s="18"/>
      <c r="D453" s="26">
        <f>SUM(D447:D452)</f>
        <v>2135.7</v>
      </c>
      <c r="E453" s="19" t="s">
        <v>19</v>
      </c>
      <c r="F453" s="20"/>
      <c r="G453" s="20"/>
      <c r="H453" s="26">
        <f>SUM(H447:H452)</f>
        <v>710.75</v>
      </c>
      <c r="I453" s="53"/>
    </row>
    <row r="454" spans="1:9" ht="12.75" customHeight="1">
      <c r="A454" s="21"/>
      <c r="B454" s="21"/>
      <c r="C454" s="21"/>
      <c r="D454" s="21"/>
      <c r="E454" s="21"/>
      <c r="F454" s="21"/>
      <c r="G454" s="21"/>
      <c r="H454" s="21"/>
      <c r="I454" s="21"/>
    </row>
    <row r="455" spans="1:9" ht="12.75" customHeight="1" thickBot="1">
      <c r="A455" s="21"/>
      <c r="B455" s="21"/>
      <c r="C455" s="21"/>
      <c r="D455" s="21"/>
      <c r="E455" s="21" t="s">
        <v>20</v>
      </c>
      <c r="F455" s="21"/>
      <c r="G455" s="21"/>
      <c r="H455" s="22">
        <f>D453-H453</f>
        <v>1424.9499999999998</v>
      </c>
      <c r="I455" s="54"/>
    </row>
    <row r="456" spans="1:9" ht="12.75" customHeight="1">
      <c r="A456" s="21"/>
      <c r="B456" s="21"/>
      <c r="C456" s="21"/>
      <c r="D456" s="21"/>
      <c r="E456" s="21"/>
      <c r="F456" s="21"/>
      <c r="G456" s="21"/>
      <c r="H456" s="21"/>
      <c r="I456" s="21"/>
    </row>
    <row r="457" spans="1:9" ht="12.75" customHeight="1">
      <c r="A457" s="21"/>
      <c r="B457" s="21"/>
      <c r="C457" s="21"/>
      <c r="D457" s="21"/>
      <c r="E457" s="21"/>
      <c r="F457" s="21"/>
      <c r="G457" s="21"/>
      <c r="H457" s="21"/>
      <c r="I457" s="21"/>
    </row>
    <row r="458" spans="1:9" ht="12.75" customHeight="1">
      <c r="A458" s="21"/>
      <c r="B458" s="21"/>
      <c r="C458" s="21"/>
      <c r="D458" s="21" t="s">
        <v>21</v>
      </c>
      <c r="F458" s="21"/>
      <c r="G458" s="21"/>
      <c r="H458" s="21"/>
      <c r="I458" s="21"/>
    </row>
    <row r="459" spans="1:9" ht="12.75" customHeight="1">
      <c r="A459" s="21"/>
      <c r="B459" s="21"/>
      <c r="C459" s="21"/>
      <c r="D459" s="21"/>
      <c r="E459" s="23"/>
      <c r="F459" s="23"/>
      <c r="G459" s="23"/>
      <c r="H459" s="23"/>
      <c r="I459" s="29"/>
    </row>
    <row r="460" spans="1:9" ht="12.75" customHeight="1">
      <c r="A460" s="3" t="str">
        <f>$A$1</f>
        <v>NOMBRE DEL PATRÓN</v>
      </c>
      <c r="B460" s="1"/>
      <c r="C460" s="1"/>
      <c r="D460" s="1"/>
      <c r="E460" s="1"/>
      <c r="F460" s="1"/>
      <c r="G460" s="1"/>
      <c r="H460" s="1"/>
      <c r="I460" s="29"/>
    </row>
    <row r="461" spans="1:9" ht="12.75" customHeight="1">
      <c r="A461" s="3" t="str">
        <f>$A$3</f>
        <v>RECIBO DE NÓMINA</v>
      </c>
      <c r="B461" s="1"/>
      <c r="C461" s="1"/>
      <c r="D461" s="1"/>
      <c r="E461" s="1"/>
      <c r="F461" s="1"/>
      <c r="G461" s="1"/>
      <c r="H461" s="1"/>
      <c r="I461" s="29"/>
    </row>
    <row r="462" spans="1:6" ht="12.75" customHeight="1">
      <c r="A462" s="31" t="str">
        <f>$A$2</f>
        <v>Registro IMSS R99-99999-99-9</v>
      </c>
      <c r="F462" s="31" t="str">
        <f>$F$2</f>
        <v>R.F.C. AAAA-999999-999</v>
      </c>
    </row>
    <row r="463" spans="1:9" ht="12.7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ht="12.75" customHeight="1"/>
    <row r="465" spans="1:7" ht="12.75" customHeight="1">
      <c r="A465" s="2" t="s">
        <v>3</v>
      </c>
      <c r="C465" s="32" t="str">
        <f>A24</f>
        <v>Trabajador 17</v>
      </c>
      <c r="F465" s="2" t="s">
        <v>4</v>
      </c>
      <c r="G465" s="2" t="str">
        <f>I24</f>
        <v>TRAB800101HJCRRR17</v>
      </c>
    </row>
    <row r="466" spans="1:7" ht="12.75" customHeight="1">
      <c r="A466" s="2" t="s">
        <v>5</v>
      </c>
      <c r="C466" s="4" t="str">
        <f>$C$4</f>
        <v>Del 03 al 09 de enero de 2011</v>
      </c>
      <c r="F466" s="2" t="s">
        <v>6</v>
      </c>
      <c r="G466" s="2" t="str">
        <f>H24</f>
        <v>TRAB-800101-999</v>
      </c>
    </row>
    <row r="467" spans="1:7" ht="12.75" customHeight="1">
      <c r="A467" s="4" t="s">
        <v>7</v>
      </c>
      <c r="B467" s="2">
        <f>B24</f>
        <v>7</v>
      </c>
      <c r="C467" s="2">
        <f>D24</f>
        <v>0</v>
      </c>
      <c r="D467" s="33" t="str">
        <f>A5</f>
        <v>Semana</v>
      </c>
      <c r="E467" s="32">
        <f>$C$5</f>
        <v>1</v>
      </c>
      <c r="F467" s="2" t="s">
        <v>8</v>
      </c>
      <c r="G467" s="4" t="str">
        <f>J24</f>
        <v>0407-80-2254-6</v>
      </c>
    </row>
    <row r="468" spans="1:9" ht="12.75" customHeight="1">
      <c r="A468" s="32" t="s">
        <v>72</v>
      </c>
      <c r="B468" s="2">
        <f>C24</f>
        <v>0</v>
      </c>
      <c r="C468" s="2" t="s">
        <v>9</v>
      </c>
      <c r="D468"/>
      <c r="E468" s="34">
        <f>E24</f>
        <v>270</v>
      </c>
      <c r="F468" s="2" t="s">
        <v>10</v>
      </c>
      <c r="H468" s="34">
        <f>F24</f>
        <v>295.16</v>
      </c>
      <c r="I468" s="34"/>
    </row>
    <row r="469" spans="1:10" ht="12.75" customHeight="1">
      <c r="A469" s="6" t="s">
        <v>11</v>
      </c>
      <c r="B469" s="5"/>
      <c r="C469" s="5"/>
      <c r="D469" s="9"/>
      <c r="E469" s="5" t="s">
        <v>12</v>
      </c>
      <c r="F469" s="5"/>
      <c r="G469" s="5"/>
      <c r="H469" s="9"/>
      <c r="I469" s="29" t="s">
        <v>68</v>
      </c>
      <c r="J469" s="21"/>
    </row>
    <row r="470" spans="1:10" ht="12.75" customHeight="1">
      <c r="A470" s="7" t="s">
        <v>13</v>
      </c>
      <c r="B470" s="9"/>
      <c r="C470" s="10"/>
      <c r="D470" s="11" t="s">
        <v>14</v>
      </c>
      <c r="E470" s="8" t="s">
        <v>13</v>
      </c>
      <c r="F470" s="9"/>
      <c r="G470" s="10"/>
      <c r="H470" s="11" t="s">
        <v>14</v>
      </c>
      <c r="I470" s="29" t="s">
        <v>69</v>
      </c>
      <c r="J470" s="21"/>
    </row>
    <row r="471" spans="1:11" ht="12.75" customHeight="1">
      <c r="A471" s="13" t="s">
        <v>15</v>
      </c>
      <c r="B471" s="12"/>
      <c r="C471" s="12"/>
      <c r="D471" s="24">
        <f>ROUND(B467*E468,2)</f>
        <v>1890</v>
      </c>
      <c r="E471" s="60" t="s">
        <v>74</v>
      </c>
      <c r="F471" s="12"/>
      <c r="G471" s="12"/>
      <c r="H471" s="27">
        <f>IF(J471-J472&lt;0,J471-J472,0)</f>
        <v>0</v>
      </c>
      <c r="I471" s="62" t="s">
        <v>85</v>
      </c>
      <c r="J471" s="28">
        <v>166.62</v>
      </c>
      <c r="K471" s="2">
        <f>IF(D471&gt;0,1,0)</f>
        <v>1</v>
      </c>
    </row>
    <row r="472" spans="1:10" ht="12.75" customHeight="1">
      <c r="A472" s="39" t="s">
        <v>16</v>
      </c>
      <c r="B472" s="40"/>
      <c r="C472" s="40"/>
      <c r="D472" s="41">
        <f>ROUND((D471)*0.13,2)</f>
        <v>245.7</v>
      </c>
      <c r="E472" s="16" t="s">
        <v>17</v>
      </c>
      <c r="F472" s="15"/>
      <c r="G472" s="15"/>
      <c r="H472" s="25">
        <f>IF(J471-J472&lt;0,0,J471-J472)</f>
        <v>166.62</v>
      </c>
      <c r="I472" s="43" t="s">
        <v>84</v>
      </c>
      <c r="J472" s="28">
        <v>0</v>
      </c>
    </row>
    <row r="473" spans="1:10" ht="12.75" customHeight="1">
      <c r="A473" s="39"/>
      <c r="B473" s="40"/>
      <c r="C473" s="40"/>
      <c r="D473" s="41"/>
      <c r="E473" s="70" t="s">
        <v>76</v>
      </c>
      <c r="F473" s="15"/>
      <c r="G473" s="15"/>
      <c r="H473" s="25">
        <f>J473</f>
        <v>52.73</v>
      </c>
      <c r="I473" s="62" t="s">
        <v>76</v>
      </c>
      <c r="J473" s="2">
        <v>52.73</v>
      </c>
    </row>
    <row r="474" spans="1:9" ht="12.75" customHeight="1">
      <c r="A474" s="39"/>
      <c r="B474" s="40"/>
      <c r="C474" s="40"/>
      <c r="D474" s="42"/>
      <c r="E474" s="30" t="s">
        <v>18</v>
      </c>
      <c r="F474" s="15"/>
      <c r="G474" s="15"/>
      <c r="H474" s="25">
        <f>D472*2</f>
        <v>491.4</v>
      </c>
      <c r="I474" s="43"/>
    </row>
    <row r="475" spans="1:8" ht="12.75" customHeight="1">
      <c r="A475" s="14"/>
      <c r="B475" s="15"/>
      <c r="C475" s="15"/>
      <c r="D475" s="25"/>
      <c r="E475" s="30"/>
      <c r="F475" s="15"/>
      <c r="G475" s="15"/>
      <c r="H475" s="25"/>
    </row>
    <row r="476" spans="1:9" ht="12.75" customHeight="1">
      <c r="A476" s="14"/>
      <c r="B476" s="15"/>
      <c r="C476" s="15"/>
      <c r="D476" s="25"/>
      <c r="E476" s="14"/>
      <c r="F476" s="15"/>
      <c r="G476" s="15"/>
      <c r="H476" s="25"/>
      <c r="I476" s="43"/>
    </row>
    <row r="477" spans="1:9" ht="12.75" customHeight="1">
      <c r="A477" s="17" t="s">
        <v>19</v>
      </c>
      <c r="B477" s="18"/>
      <c r="C477" s="18"/>
      <c r="D477" s="26">
        <f>SUM(D471:D476)</f>
        <v>2135.7</v>
      </c>
      <c r="E477" s="19" t="s">
        <v>19</v>
      </c>
      <c r="F477" s="20"/>
      <c r="G477" s="20"/>
      <c r="H477" s="26">
        <f>SUM(H471:H476)</f>
        <v>710.75</v>
      </c>
      <c r="I477" s="53"/>
    </row>
    <row r="478" spans="1:9" ht="12.75" customHeight="1">
      <c r="A478" s="21"/>
      <c r="B478" s="21"/>
      <c r="C478" s="21"/>
      <c r="D478" s="21"/>
      <c r="E478" s="21"/>
      <c r="F478" s="21"/>
      <c r="G478" s="21"/>
      <c r="H478" s="21"/>
      <c r="I478" s="21"/>
    </row>
    <row r="479" spans="1:9" ht="12.75" customHeight="1" thickBot="1">
      <c r="A479" s="21"/>
      <c r="B479" s="21"/>
      <c r="C479" s="21"/>
      <c r="D479" s="21"/>
      <c r="E479" s="21" t="s">
        <v>20</v>
      </c>
      <c r="F479" s="21"/>
      <c r="G479" s="21"/>
      <c r="H479" s="22">
        <f>D477-H477</f>
        <v>1424.9499999999998</v>
      </c>
      <c r="I479" s="54"/>
    </row>
    <row r="480" spans="1:9" ht="12.75" customHeight="1">
      <c r="A480" s="21"/>
      <c r="B480" s="21"/>
      <c r="C480" s="21"/>
      <c r="D480" s="21"/>
      <c r="E480" s="21"/>
      <c r="F480" s="21"/>
      <c r="G480" s="21"/>
      <c r="H480" s="21"/>
      <c r="I480" s="21"/>
    </row>
    <row r="481" spans="1:9" ht="12.75" customHeight="1">
      <c r="A481" s="21"/>
      <c r="B481" s="21"/>
      <c r="C481" s="21"/>
      <c r="D481" s="21"/>
      <c r="E481" s="21"/>
      <c r="F481" s="21"/>
      <c r="G481" s="21"/>
      <c r="H481" s="21"/>
      <c r="I481" s="21"/>
    </row>
    <row r="482" spans="1:9" ht="12.75" customHeight="1">
      <c r="A482" s="21"/>
      <c r="B482" s="21"/>
      <c r="C482" s="21"/>
      <c r="D482" s="21" t="s">
        <v>21</v>
      </c>
      <c r="F482" s="21"/>
      <c r="G482" s="21"/>
      <c r="H482" s="21"/>
      <c r="I482" s="21"/>
    </row>
    <row r="483" spans="1:9" ht="12.75" customHeight="1">
      <c r="A483" s="21"/>
      <c r="B483" s="21"/>
      <c r="C483" s="21"/>
      <c r="D483" s="21"/>
      <c r="E483" s="23"/>
      <c r="F483" s="23"/>
      <c r="G483" s="23"/>
      <c r="H483" s="23"/>
      <c r="I483" s="29"/>
    </row>
    <row r="484" spans="1:9" ht="12.75" customHeight="1">
      <c r="A484" s="21"/>
      <c r="B484" s="21"/>
      <c r="C484" s="21"/>
      <c r="D484" s="21"/>
      <c r="E484" s="29"/>
      <c r="F484" s="29"/>
      <c r="G484" s="29"/>
      <c r="H484" s="29"/>
      <c r="I484" s="29"/>
    </row>
    <row r="485" spans="1:10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52"/>
    </row>
    <row r="486" spans="1:10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52"/>
    </row>
    <row r="487" spans="1:10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52"/>
    </row>
    <row r="488" spans="1:10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52"/>
    </row>
    <row r="489" spans="1:10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52"/>
    </row>
    <row r="490" spans="1:9" ht="12.75" customHeight="1">
      <c r="A490" s="3" t="str">
        <f>$A$1</f>
        <v>NOMBRE DEL PATRÓN</v>
      </c>
      <c r="B490" s="1"/>
      <c r="C490" s="1"/>
      <c r="D490" s="1"/>
      <c r="E490" s="1"/>
      <c r="F490" s="1"/>
      <c r="G490" s="1"/>
      <c r="H490" s="1"/>
      <c r="I490" s="29"/>
    </row>
    <row r="491" spans="1:9" ht="12.75" customHeight="1">
      <c r="A491" s="3" t="str">
        <f>$A$3</f>
        <v>RECIBO DE NÓMINA</v>
      </c>
      <c r="B491" s="1"/>
      <c r="C491" s="1"/>
      <c r="D491" s="1"/>
      <c r="E491" s="1"/>
      <c r="F491" s="1"/>
      <c r="G491" s="1"/>
      <c r="H491" s="1"/>
      <c r="I491" s="29"/>
    </row>
    <row r="492" spans="1:6" ht="12.75" customHeight="1">
      <c r="A492" s="31" t="str">
        <f>$A$2</f>
        <v>Registro IMSS R99-99999-99-9</v>
      </c>
      <c r="F492" s="31" t="str">
        <f>$F$2</f>
        <v>R.F.C. AAAA-999999-999</v>
      </c>
    </row>
    <row r="493" spans="1:9" ht="12.7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ht="12.75" customHeight="1"/>
    <row r="495" spans="1:7" ht="12.75" customHeight="1">
      <c r="A495" s="2" t="s">
        <v>3</v>
      </c>
      <c r="C495" s="32" t="str">
        <f>A25</f>
        <v>Trabajador 18</v>
      </c>
      <c r="F495" s="2" t="s">
        <v>4</v>
      </c>
      <c r="G495" s="2" t="str">
        <f>I25</f>
        <v>TRAB800101HJCRRR17</v>
      </c>
    </row>
    <row r="496" spans="1:7" ht="12.75" customHeight="1">
      <c r="A496" s="2" t="s">
        <v>5</v>
      </c>
      <c r="C496" s="4" t="str">
        <f>$C$4</f>
        <v>Del 03 al 09 de enero de 2011</v>
      </c>
      <c r="F496" s="2" t="s">
        <v>6</v>
      </c>
      <c r="G496" s="2" t="str">
        <f>H25</f>
        <v>TRAB-800101-999</v>
      </c>
    </row>
    <row r="497" spans="1:7" ht="12.75" customHeight="1">
      <c r="A497" s="4" t="s">
        <v>7</v>
      </c>
      <c r="B497" s="2">
        <f>B25</f>
        <v>7</v>
      </c>
      <c r="C497" s="2">
        <f>D25</f>
        <v>0</v>
      </c>
      <c r="D497" s="33" t="str">
        <f>A5</f>
        <v>Semana</v>
      </c>
      <c r="E497" s="32">
        <f>$C$5</f>
        <v>1</v>
      </c>
      <c r="F497" s="2" t="s">
        <v>8</v>
      </c>
      <c r="G497" s="4" t="str">
        <f>J25</f>
        <v>0407-80-2254-6</v>
      </c>
    </row>
    <row r="498" spans="1:9" ht="12.75" customHeight="1">
      <c r="A498" s="32" t="s">
        <v>72</v>
      </c>
      <c r="B498" s="2">
        <f>C25</f>
        <v>0</v>
      </c>
      <c r="C498" s="2" t="s">
        <v>9</v>
      </c>
      <c r="D498"/>
      <c r="E498" s="34">
        <f>E25</f>
        <v>270</v>
      </c>
      <c r="F498" s="2" t="s">
        <v>10</v>
      </c>
      <c r="H498" s="34">
        <f>F25</f>
        <v>295.16</v>
      </c>
      <c r="I498" s="34"/>
    </row>
    <row r="499" spans="1:10" ht="12.75" customHeight="1">
      <c r="A499" s="6" t="s">
        <v>11</v>
      </c>
      <c r="B499" s="5"/>
      <c r="C499" s="5"/>
      <c r="D499" s="9"/>
      <c r="E499" s="5" t="s">
        <v>12</v>
      </c>
      <c r="F499" s="5"/>
      <c r="G499" s="5"/>
      <c r="H499" s="9"/>
      <c r="I499" s="29" t="s">
        <v>68</v>
      </c>
      <c r="J499" s="21"/>
    </row>
    <row r="500" spans="1:10" ht="12.75" customHeight="1">
      <c r="A500" s="7" t="s">
        <v>13</v>
      </c>
      <c r="B500" s="9"/>
      <c r="C500" s="10"/>
      <c r="D500" s="11" t="s">
        <v>14</v>
      </c>
      <c r="E500" s="8" t="s">
        <v>13</v>
      </c>
      <c r="F500" s="9"/>
      <c r="G500" s="10"/>
      <c r="H500" s="11" t="s">
        <v>14</v>
      </c>
      <c r="I500" s="29" t="s">
        <v>69</v>
      </c>
      <c r="J500" s="21"/>
    </row>
    <row r="501" spans="1:11" ht="12.75" customHeight="1">
      <c r="A501" s="13" t="s">
        <v>15</v>
      </c>
      <c r="B501" s="12"/>
      <c r="C501" s="12"/>
      <c r="D501" s="24">
        <f>ROUND(B497*E498,2)</f>
        <v>1890</v>
      </c>
      <c r="E501" s="60" t="s">
        <v>74</v>
      </c>
      <c r="F501" s="12"/>
      <c r="G501" s="12"/>
      <c r="H501" s="27">
        <f>IF(J501-J502&lt;0,J501-J502,0)</f>
        <v>0</v>
      </c>
      <c r="I501" s="62" t="s">
        <v>85</v>
      </c>
      <c r="J501" s="28">
        <v>166.62</v>
      </c>
      <c r="K501" s="2">
        <f>IF(D501&gt;0,1,0)</f>
        <v>1</v>
      </c>
    </row>
    <row r="502" spans="1:10" ht="12.75" customHeight="1">
      <c r="A502" s="39" t="s">
        <v>16</v>
      </c>
      <c r="B502" s="40"/>
      <c r="C502" s="40"/>
      <c r="D502" s="41">
        <f>ROUND((D501)*0.13,2)</f>
        <v>245.7</v>
      </c>
      <c r="E502" s="16" t="s">
        <v>17</v>
      </c>
      <c r="F502" s="15"/>
      <c r="G502" s="15"/>
      <c r="H502" s="25">
        <f>IF(J501-J502&lt;0,0,J501-J502)</f>
        <v>166.62</v>
      </c>
      <c r="I502" s="43" t="s">
        <v>84</v>
      </c>
      <c r="J502" s="28">
        <v>0</v>
      </c>
    </row>
    <row r="503" spans="1:10" ht="12.75" customHeight="1">
      <c r="A503" s="39"/>
      <c r="B503" s="40"/>
      <c r="C503" s="40"/>
      <c r="D503" s="41"/>
      <c r="E503" s="70" t="s">
        <v>76</v>
      </c>
      <c r="F503" s="15"/>
      <c r="G503" s="15"/>
      <c r="H503" s="25">
        <f>J503</f>
        <v>52.73</v>
      </c>
      <c r="I503" s="62" t="s">
        <v>76</v>
      </c>
      <c r="J503" s="2">
        <v>52.73</v>
      </c>
    </row>
    <row r="504" spans="1:9" ht="12.75" customHeight="1">
      <c r="A504" s="39"/>
      <c r="B504" s="40"/>
      <c r="C504" s="40"/>
      <c r="D504" s="42"/>
      <c r="E504" s="30" t="s">
        <v>18</v>
      </c>
      <c r="F504" s="15"/>
      <c r="G504" s="15"/>
      <c r="H504" s="25">
        <f>D502*2</f>
        <v>491.4</v>
      </c>
      <c r="I504" s="43"/>
    </row>
    <row r="505" spans="1:8" ht="12.75" customHeight="1">
      <c r="A505" s="14"/>
      <c r="B505" s="15"/>
      <c r="C505" s="15"/>
      <c r="D505" s="25"/>
      <c r="E505" s="30"/>
      <c r="F505" s="15"/>
      <c r="G505" s="15"/>
      <c r="H505" s="25"/>
    </row>
    <row r="506" spans="1:9" ht="12.75" customHeight="1">
      <c r="A506" s="14"/>
      <c r="B506" s="15"/>
      <c r="C506" s="15"/>
      <c r="D506" s="25"/>
      <c r="E506" s="14"/>
      <c r="F506" s="15"/>
      <c r="G506" s="15"/>
      <c r="H506" s="25"/>
      <c r="I506" s="43"/>
    </row>
    <row r="507" spans="1:9" ht="12.75" customHeight="1">
      <c r="A507" s="17" t="s">
        <v>19</v>
      </c>
      <c r="B507" s="18"/>
      <c r="C507" s="18"/>
      <c r="D507" s="26">
        <f>SUM(D501:D506)</f>
        <v>2135.7</v>
      </c>
      <c r="E507" s="19" t="s">
        <v>19</v>
      </c>
      <c r="F507" s="20"/>
      <c r="G507" s="20"/>
      <c r="H507" s="26">
        <f>SUM(H501:H506)</f>
        <v>710.75</v>
      </c>
      <c r="I507" s="53"/>
    </row>
    <row r="508" spans="1:9" ht="12.75" customHeight="1">
      <c r="A508" s="21"/>
      <c r="B508" s="21"/>
      <c r="C508" s="21"/>
      <c r="D508" s="21"/>
      <c r="E508" s="21"/>
      <c r="F508" s="21"/>
      <c r="G508" s="21"/>
      <c r="H508" s="21"/>
      <c r="I508" s="21"/>
    </row>
    <row r="509" spans="1:9" ht="12.75" customHeight="1" thickBot="1">
      <c r="A509" s="21"/>
      <c r="B509" s="21"/>
      <c r="C509" s="21"/>
      <c r="D509" s="21"/>
      <c r="E509" s="21" t="s">
        <v>20</v>
      </c>
      <c r="F509" s="21"/>
      <c r="G509" s="21"/>
      <c r="H509" s="22">
        <f>D507-H507</f>
        <v>1424.9499999999998</v>
      </c>
      <c r="I509" s="54"/>
    </row>
    <row r="510" spans="1:9" ht="12.75" customHeight="1">
      <c r="A510" s="21"/>
      <c r="B510" s="21"/>
      <c r="C510" s="21"/>
      <c r="D510" s="21"/>
      <c r="E510" s="21"/>
      <c r="F510" s="21"/>
      <c r="G510" s="21"/>
      <c r="H510" s="21"/>
      <c r="I510" s="21"/>
    </row>
    <row r="511" spans="1:9" ht="12.75" customHeight="1">
      <c r="A511" s="21"/>
      <c r="B511" s="21"/>
      <c r="C511" s="21"/>
      <c r="D511" s="21"/>
      <c r="E511" s="21"/>
      <c r="F511" s="21"/>
      <c r="G511" s="21"/>
      <c r="H511" s="21"/>
      <c r="I511" s="21"/>
    </row>
    <row r="512" spans="1:9" ht="12.75" customHeight="1">
      <c r="A512" s="21"/>
      <c r="B512" s="21"/>
      <c r="C512" s="21"/>
      <c r="D512" s="21" t="s">
        <v>21</v>
      </c>
      <c r="F512" s="21"/>
      <c r="G512" s="21"/>
      <c r="H512" s="21"/>
      <c r="I512" s="21"/>
    </row>
    <row r="513" spans="1:9" ht="12.75" customHeight="1">
      <c r="A513" s="21"/>
      <c r="B513" s="21"/>
      <c r="C513" s="21"/>
      <c r="D513" s="21"/>
      <c r="E513" s="23"/>
      <c r="F513" s="23"/>
      <c r="G513" s="23"/>
      <c r="H513" s="23"/>
      <c r="I513" s="29"/>
    </row>
    <row r="514" spans="1:9" ht="12.75" customHeight="1">
      <c r="A514" s="3" t="str">
        <f>$A$1</f>
        <v>NOMBRE DEL PATRÓN</v>
      </c>
      <c r="B514" s="1"/>
      <c r="C514" s="1"/>
      <c r="D514" s="1"/>
      <c r="E514" s="1"/>
      <c r="F514" s="1"/>
      <c r="G514" s="1"/>
      <c r="H514" s="1"/>
      <c r="I514" s="29"/>
    </row>
    <row r="515" spans="1:9" ht="12.75" customHeight="1">
      <c r="A515" s="3" t="s">
        <v>22</v>
      </c>
      <c r="B515" s="1"/>
      <c r="C515" s="1"/>
      <c r="D515" s="1"/>
      <c r="E515" s="1"/>
      <c r="F515" s="1"/>
      <c r="G515" s="1"/>
      <c r="H515" s="1"/>
      <c r="I515" s="29"/>
    </row>
    <row r="516" spans="1:9" ht="12.75" customHeight="1">
      <c r="A516" s="31" t="str">
        <f>$A$2</f>
        <v>Registro IMSS R99-99999-99-9</v>
      </c>
      <c r="F516" s="31" t="str">
        <f>$F$2</f>
        <v>R.F.C. AAAA-999999-999</v>
      </c>
      <c r="I516" s="58"/>
    </row>
    <row r="517" ht="12.75" customHeight="1">
      <c r="I517" s="58"/>
    </row>
    <row r="518" ht="12.75" customHeight="1">
      <c r="I518" s="58"/>
    </row>
    <row r="519" ht="12.75" customHeight="1">
      <c r="I519" s="58"/>
    </row>
    <row r="520" ht="12.75" customHeight="1">
      <c r="A520" s="35" t="s">
        <v>23</v>
      </c>
    </row>
    <row r="521" spans="1:3" ht="12.75" customHeight="1">
      <c r="A521" s="2" t="s">
        <v>1</v>
      </c>
      <c r="C521" s="2" t="str">
        <f>C4</f>
        <v>Del 03 al 09 de enero de 2011</v>
      </c>
    </row>
    <row r="522" spans="1:3" ht="12.75" customHeight="1">
      <c r="A522" s="4" t="s">
        <v>24</v>
      </c>
      <c r="C522" s="2">
        <f>SUM(K1:K521)</f>
        <v>18</v>
      </c>
    </row>
    <row r="523" ht="12.75" customHeight="1"/>
    <row r="524" spans="4:8" ht="12.75" customHeight="1">
      <c r="D524" s="28"/>
      <c r="H524" s="28"/>
    </row>
    <row r="525" spans="1:11" ht="12.75" customHeight="1">
      <c r="A525" s="37" t="s">
        <v>15</v>
      </c>
      <c r="B525" s="37"/>
      <c r="C525" s="37"/>
      <c r="D525" s="38">
        <f aca="true" t="shared" si="2" ref="D525:D530">D39+D69+D93+D123+D147+D177+D201+D231+D255+D285+D309+D339+D363+D393+D417+D447+D471+D501</f>
        <v>34020</v>
      </c>
      <c r="E525" s="61" t="s">
        <v>75</v>
      </c>
      <c r="H525" s="38">
        <f aca="true" t="shared" si="3" ref="H525:H530">H39+H69+H93+H123+H147+H177+H201+H231+H255+H285+H309+H339+H363+H393+H417+H447+H471+H501</f>
        <v>0</v>
      </c>
      <c r="I525" s="62" t="s">
        <v>85</v>
      </c>
      <c r="J525" s="38">
        <f>J39+J69+J93+J123+J147+J177+J201+J231+J255+J285+J309+J339+J363+J393+J417+J447+J471+J501</f>
        <v>2999.159999999999</v>
      </c>
      <c r="K525" s="28"/>
    </row>
    <row r="526" spans="1:11" ht="12.75" customHeight="1">
      <c r="A526" s="37" t="s">
        <v>16</v>
      </c>
      <c r="B526" s="37"/>
      <c r="C526" s="37"/>
      <c r="D526" s="38">
        <f t="shared" si="2"/>
        <v>4422.5999999999985</v>
      </c>
      <c r="E526" s="2" t="s">
        <v>17</v>
      </c>
      <c r="H526" s="38">
        <f t="shared" si="3"/>
        <v>2999.159999999999</v>
      </c>
      <c r="I526" s="43" t="s">
        <v>84</v>
      </c>
      <c r="J526" s="38">
        <f>J40+J70+J94+J124+J148+J178+J202+J232+J256+J286+J310+J340+J364+J394+J418+J448+J472+J502</f>
        <v>0</v>
      </c>
      <c r="K526" s="28"/>
    </row>
    <row r="527" spans="1:10" ht="12.75" customHeight="1">
      <c r="A527" s="37"/>
      <c r="B527" s="37"/>
      <c r="C527" s="37"/>
      <c r="D527" s="38">
        <f t="shared" si="2"/>
        <v>0</v>
      </c>
      <c r="E527" s="71" t="s">
        <v>76</v>
      </c>
      <c r="H527" s="38">
        <f t="shared" si="3"/>
        <v>949.1400000000002</v>
      </c>
      <c r="I527" s="62" t="s">
        <v>76</v>
      </c>
      <c r="J527" s="38">
        <f>J41+J71+J95+J125+J149+J179+J203+J233+J257+J287+J311+J341+J365+J395+J419+J449+J473+J503</f>
        <v>949.1400000000002</v>
      </c>
    </row>
    <row r="528" spans="1:10" ht="12.75" customHeight="1">
      <c r="A528" s="37"/>
      <c r="B528" s="37"/>
      <c r="C528" s="37"/>
      <c r="D528" s="38">
        <f t="shared" si="2"/>
        <v>0</v>
      </c>
      <c r="E528" s="2" t="s">
        <v>18</v>
      </c>
      <c r="H528" s="38">
        <f t="shared" si="3"/>
        <v>8845.199999999997</v>
      </c>
      <c r="I528" s="43"/>
      <c r="J528" s="38"/>
    </row>
    <row r="529" spans="4:10" ht="12.75" customHeight="1">
      <c r="D529" s="38">
        <f t="shared" si="2"/>
        <v>0</v>
      </c>
      <c r="H529" s="38">
        <f t="shared" si="3"/>
        <v>0</v>
      </c>
      <c r="I529" s="43"/>
      <c r="J529" s="38"/>
    </row>
    <row r="530" spans="4:9" ht="12.75" customHeight="1">
      <c r="D530" s="38">
        <f t="shared" si="2"/>
        <v>0</v>
      </c>
      <c r="E530" s="4"/>
      <c r="H530" s="38">
        <f t="shared" si="3"/>
        <v>0</v>
      </c>
      <c r="I530" s="28"/>
    </row>
    <row r="531" spans="4:9" ht="12.75" customHeight="1">
      <c r="D531" s="28"/>
      <c r="H531" s="28"/>
      <c r="I531" s="28"/>
    </row>
    <row r="532" spans="4:9" ht="12.75" customHeight="1">
      <c r="D532" s="28"/>
      <c r="E532" s="36" t="s">
        <v>70</v>
      </c>
      <c r="F532" s="37"/>
      <c r="G532" s="37"/>
      <c r="H532" s="38">
        <f>ROUND(SUM(D525:D532)*0.02,2)</f>
        <v>768.85</v>
      </c>
      <c r="I532" s="38"/>
    </row>
    <row r="533" spans="4:9" ht="12.75" customHeight="1">
      <c r="D533" s="28"/>
      <c r="H533" s="28"/>
      <c r="I533" s="28"/>
    </row>
    <row r="534" spans="4:9" ht="12.75" customHeight="1">
      <c r="D534" s="28"/>
      <c r="H534" s="28"/>
      <c r="I534" s="28"/>
    </row>
    <row r="535" spans="1:9" ht="12.75" customHeight="1">
      <c r="A535" s="4" t="s">
        <v>25</v>
      </c>
      <c r="D535" s="28">
        <f>SUM(D525:D531)</f>
        <v>38442.6</v>
      </c>
      <c r="E535" s="4" t="s">
        <v>26</v>
      </c>
      <c r="H535" s="28">
        <f>SUM(H525:H531)</f>
        <v>12793.499999999996</v>
      </c>
      <c r="I535" s="28"/>
    </row>
    <row r="536" spans="5:9" ht="12.75" customHeight="1">
      <c r="E536" s="2" t="s">
        <v>27</v>
      </c>
      <c r="H536" s="28">
        <f>D535-H535</f>
        <v>25649.100000000002</v>
      </c>
      <c r="I536" s="28"/>
    </row>
    <row r="537" spans="5:9" ht="12.75" customHeight="1">
      <c r="E537" s="2" t="s">
        <v>28</v>
      </c>
      <c r="H537" s="28">
        <f>H528</f>
        <v>8845.199999999997</v>
      </c>
      <c r="I537" s="28"/>
    </row>
    <row r="538" spans="5:9" ht="12.75" customHeight="1">
      <c r="E538" s="32"/>
      <c r="H538" s="28"/>
      <c r="I538" s="37"/>
    </row>
    <row r="539" spans="5:10" ht="12.75" customHeight="1">
      <c r="E539" s="4"/>
      <c r="H539" s="28"/>
      <c r="I539" s="28"/>
      <c r="J539" s="28"/>
    </row>
  </sheetData>
  <printOptions horizontalCentered="1"/>
  <pageMargins left="0.3937007874015748" right="0.3937007874015748" top="0.5905511811023623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2009-01-17T03:49:32Z</cp:lastPrinted>
  <dcterms:created xsi:type="dcterms:W3CDTF">2003-10-08T17:27:06Z</dcterms:created>
  <dcterms:modified xsi:type="dcterms:W3CDTF">2015-12-21T20:58:05Z</dcterms:modified>
  <cp:category/>
  <cp:version/>
  <cp:contentType/>
  <cp:contentStatus/>
</cp:coreProperties>
</file>