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MAY" sheetId="1" r:id="rId1"/>
    <sheet name="ABR" sheetId="2" r:id="rId2"/>
    <sheet name="MAR" sheetId="3" r:id="rId3"/>
    <sheet name="FEB" sheetId="4" r:id="rId4"/>
    <sheet name="ENE" sheetId="5" r:id="rId5"/>
    <sheet name="IA2006" sheetId="6" r:id="rId6"/>
    <sheet name="IA2005" sheetId="7" r:id="rId7"/>
  </sheets>
  <definedNames>
    <definedName name="_xlnm.Print_Area" localSheetId="1">'ABR'!$A$1:$B$45</definedName>
    <definedName name="_xlnm.Print_Area" localSheetId="4">'ENE'!$A$1:$B$45</definedName>
    <definedName name="_xlnm.Print_Area" localSheetId="3">'FEB'!$A$1:$B$45</definedName>
    <definedName name="_xlnm.Print_Area" localSheetId="2">'MAR'!$A$1:$B$45</definedName>
    <definedName name="_xlnm.Print_Area" localSheetId="0">'MAY'!$A$1:$B$45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<sst xmlns="http://schemas.openxmlformats.org/spreadsheetml/2006/main" count="201" uniqueCount="55">
  <si>
    <t>Total de impuestos</t>
  </si>
  <si>
    <t>Parte actualizada</t>
  </si>
  <si>
    <t>Recargos</t>
  </si>
  <si>
    <t>Total de contribuciones</t>
  </si>
  <si>
    <t>Crédito al salario pagado</t>
  </si>
  <si>
    <t>Saldo a cargo</t>
  </si>
  <si>
    <t>Saldo a favor</t>
  </si>
  <si>
    <t>Cantidad a compensar</t>
  </si>
  <si>
    <t>Subtotal a cargo</t>
  </si>
  <si>
    <t>Impuesto a cargo en decl. que rect.</t>
  </si>
  <si>
    <t>Cantidad a pagar</t>
  </si>
  <si>
    <t>Retenciones honorarios</t>
  </si>
  <si>
    <t>Retenciones arrendamiento</t>
  </si>
  <si>
    <t>Retenciones de IVA</t>
  </si>
  <si>
    <t>Impuesto al valor agregado (IVA)</t>
  </si>
  <si>
    <t>PAGO PROVISIONAL DEL ISR</t>
  </si>
  <si>
    <t>Ingresos nominales del periodo</t>
  </si>
  <si>
    <t>Coeficiente de utilidad</t>
  </si>
  <si>
    <t>Tasa de impuesto</t>
  </si>
  <si>
    <t>Impuesto del periodo</t>
  </si>
  <si>
    <t>Pagos provisionales efectuados</t>
  </si>
  <si>
    <t>Pago del periodo</t>
  </si>
  <si>
    <t>Más: Inventario acumulable del periodo</t>
  </si>
  <si>
    <t>Total</t>
  </si>
  <si>
    <t>Utilidad del pago provisional según coeficiente</t>
  </si>
  <si>
    <t>Pago provisional enero 2006</t>
  </si>
  <si>
    <t>Otras retenciones ISR</t>
  </si>
  <si>
    <t>Retenciones por salarios</t>
  </si>
  <si>
    <t>Anticipos y rendimientos distribuidos</t>
  </si>
  <si>
    <t>Pérdidas fiscales aplicadas en el periodo</t>
  </si>
  <si>
    <t>Meses acumulados del periodo</t>
  </si>
  <si>
    <t>Inventario acumulable del ejercicio</t>
  </si>
  <si>
    <t>Retenciones asimilables a salarios</t>
  </si>
  <si>
    <t>Pago provisional I.A. 2006</t>
  </si>
  <si>
    <t>PAGO PROVISIONAL DEL IMPUESTO AL ACTIVO</t>
  </si>
  <si>
    <t>IMPUESTO AL ACTIVO DEL EJERCICIO ANTERIOR</t>
  </si>
  <si>
    <t>FACTOR DE ACTUALIZACIÓN</t>
  </si>
  <si>
    <t>INPC DICIEMBRE 2004</t>
  </si>
  <si>
    <t>INPC DICIEMBRE 2005</t>
  </si>
  <si>
    <t>IMPUESTO ACTUALIZADO</t>
  </si>
  <si>
    <t>ENTRE MESES DEL EJERCICIO 2006</t>
  </si>
  <si>
    <t>IMPUESTO MENSUAL DEL EJERCICIO 2006</t>
  </si>
  <si>
    <t>Impuesto al activo</t>
  </si>
  <si>
    <t>Pago provisional I.A. 2005</t>
  </si>
  <si>
    <t>IMPUESTO AL ACTIVO DEL EJERCICIO 2004</t>
  </si>
  <si>
    <t>INPC DICIEMBRE 2003</t>
  </si>
  <si>
    <t>ENTRE MESES DEL EJERCICIO 2005</t>
  </si>
  <si>
    <t>IMPUESTO MENSUAL DEL EJERCICIO 2005</t>
  </si>
  <si>
    <t>Pago provisional febrero 2006</t>
  </si>
  <si>
    <t>Pago provisional marzo 2006</t>
  </si>
  <si>
    <t>Pago provisional abril 2006</t>
  </si>
  <si>
    <t>Pago provisional mayo 2006</t>
  </si>
  <si>
    <t>Empresa, S.A. de C.V.</t>
  </si>
  <si>
    <t>ISR retenido del periodo*</t>
  </si>
  <si>
    <t>* Sólo poner si el pago es de ISR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</si>
</sst>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0"/>
    <numFmt numFmtId="171" formatCode="_-* #,##0.0000_-;\-* #,##0.0000_-;_-* &quot;-&quot;????_-;_-@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000_ ;\-#,##0.000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41" fontId="0" fillId="0" borderId="0" xfId="0" applyAlignment="1">
      <alignment/>
    </xf>
    <xf numFmtId="41" fontId="0" fillId="0" borderId="0" xfId="0" applyAlignment="1" quotePrefix="1">
      <alignment horizontal="left"/>
    </xf>
    <xf numFmtId="41" fontId="0" fillId="0" borderId="0" xfId="0" applyAlignment="1">
      <alignment horizontal="centerContinuous"/>
    </xf>
    <xf numFmtId="41" fontId="1" fillId="0" borderId="0" xfId="0" applyFont="1" applyAlignment="1">
      <alignment horizontal="centerContinuous"/>
    </xf>
    <xf numFmtId="9" fontId="0" fillId="0" borderId="0" xfId="0" applyNumberFormat="1" applyAlignment="1">
      <alignment/>
    </xf>
    <xf numFmtId="41" fontId="0" fillId="0" borderId="0" xfId="0" applyAlignment="1">
      <alignment horizontal="left"/>
    </xf>
    <xf numFmtId="41" fontId="0" fillId="0" borderId="0" xfId="0" applyAlignment="1" quotePrefix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</cols>
  <sheetData>
    <row r="1" spans="1:3" ht="12.75">
      <c r="A1" s="3" t="str">
        <f>MAR!A1</f>
        <v>Empresa, S.A. de C.V.</v>
      </c>
      <c r="B1" s="2"/>
      <c r="C1" s="2"/>
    </row>
    <row r="2" spans="1:3" ht="12.75">
      <c r="A2" s="3" t="s">
        <v>51</v>
      </c>
      <c r="B2" s="2"/>
      <c r="C2" s="2"/>
    </row>
    <row r="6" spans="1:2" ht="12.75">
      <c r="A6" t="str">
        <f>IF(B41&lt;B40,"Impuesto sobre la renta","Impuesto al activo")</f>
        <v>Impuesto sobre la renta</v>
      </c>
      <c r="B6" s="8">
        <f>B45</f>
        <v>91480</v>
      </c>
    </row>
    <row r="7" spans="1:3" ht="12.75">
      <c r="A7" s="1" t="s">
        <v>14</v>
      </c>
      <c r="B7" s="8">
        <v>0</v>
      </c>
      <c r="C7" s="5"/>
    </row>
    <row r="8" spans="1:3" ht="12.75">
      <c r="A8" t="s">
        <v>27</v>
      </c>
      <c r="B8" s="8">
        <v>0</v>
      </c>
      <c r="C8" s="5"/>
    </row>
    <row r="9" spans="1:2" ht="12.75">
      <c r="A9" s="1" t="s">
        <v>32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12</v>
      </c>
      <c r="B11" s="8">
        <v>0</v>
      </c>
    </row>
    <row r="12" spans="1:2" ht="12.75">
      <c r="A12" t="s">
        <v>26</v>
      </c>
      <c r="B12" s="8">
        <v>0</v>
      </c>
    </row>
    <row r="13" spans="1:2" ht="12.75">
      <c r="A13" t="s">
        <v>13</v>
      </c>
      <c r="B13" s="8">
        <v>0</v>
      </c>
    </row>
    <row r="14" spans="1:2" ht="12.75">
      <c r="A14" t="s">
        <v>0</v>
      </c>
      <c r="B14" s="8">
        <f>SUM(B6:B13)</f>
        <v>91480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91480</v>
      </c>
    </row>
    <row r="18" spans="1:2" ht="12.75">
      <c r="A18" t="s">
        <v>4</v>
      </c>
      <c r="B18" s="8"/>
    </row>
    <row r="19" spans="1:2" ht="12.75">
      <c r="A19" t="s">
        <v>5</v>
      </c>
      <c r="B19" s="8">
        <f>B17-B18</f>
        <v>91480</v>
      </c>
    </row>
    <row r="20" spans="1:2" ht="12.75">
      <c r="A20" t="s">
        <v>6</v>
      </c>
      <c r="B20" s="8"/>
    </row>
    <row r="21" spans="1:2" ht="12.75">
      <c r="A21" t="s">
        <v>7</v>
      </c>
      <c r="B21" s="8"/>
    </row>
    <row r="22" spans="1:2" ht="12.75">
      <c r="A22" t="s">
        <v>8</v>
      </c>
      <c r="B22" s="8">
        <f>+B19-B21</f>
        <v>91480</v>
      </c>
    </row>
    <row r="23" spans="1:2" ht="12.75">
      <c r="A23" t="s">
        <v>9</v>
      </c>
      <c r="B23" s="8"/>
    </row>
    <row r="24" spans="1:2" ht="12.75">
      <c r="A24" t="s">
        <v>10</v>
      </c>
      <c r="B24" s="8">
        <f>B22-B23</f>
        <v>91480</v>
      </c>
    </row>
    <row r="25" ht="12.75">
      <c r="B25" s="8"/>
    </row>
    <row r="26" ht="12.75">
      <c r="B26" s="8"/>
    </row>
    <row r="27" ht="12.75">
      <c r="B27" s="8"/>
    </row>
    <row r="28" spans="1:2" ht="12.75">
      <c r="A28" s="1" t="s">
        <v>15</v>
      </c>
      <c r="B28" s="8"/>
    </row>
    <row r="29" ht="12.75">
      <c r="B29" s="8"/>
    </row>
    <row r="30" spans="1:2" ht="12.75">
      <c r="A30" t="s">
        <v>16</v>
      </c>
      <c r="B30" s="8">
        <v>3000000</v>
      </c>
    </row>
    <row r="31" spans="1:2" ht="12.75">
      <c r="A31" t="s">
        <v>17</v>
      </c>
      <c r="B31" s="7">
        <v>0.2103</v>
      </c>
    </row>
    <row r="32" spans="1:2" ht="12.75">
      <c r="A32" t="s">
        <v>28</v>
      </c>
      <c r="B32" s="9"/>
    </row>
    <row r="33" spans="1:2" ht="12.75">
      <c r="A33" s="6" t="s">
        <v>29</v>
      </c>
      <c r="B33" s="9"/>
    </row>
    <row r="34" spans="1:2" ht="12.75">
      <c r="A34" s="1" t="s">
        <v>24</v>
      </c>
      <c r="B34" s="9">
        <f>IF(B30*B31-B32-B33&lt;0,0,ROUND(B30*B31-B32-B33,0))</f>
        <v>630900</v>
      </c>
    </row>
    <row r="35" spans="1:2" ht="12.75">
      <c r="A35" s="1" t="s">
        <v>31</v>
      </c>
      <c r="B35" s="9">
        <v>0</v>
      </c>
    </row>
    <row r="36" spans="1:2" ht="12.75">
      <c r="A36" s="5" t="s">
        <v>30</v>
      </c>
      <c r="B36" s="9">
        <v>4</v>
      </c>
    </row>
    <row r="37" spans="1:2" ht="12.75">
      <c r="A37" t="s">
        <v>22</v>
      </c>
      <c r="B37" s="9">
        <f>ROUND(B35/12*B36,0)</f>
        <v>0</v>
      </c>
    </row>
    <row r="38" spans="1:2" ht="12.75">
      <c r="A38" t="s">
        <v>23</v>
      </c>
      <c r="B38" s="9">
        <f>B34+B37</f>
        <v>630900</v>
      </c>
    </row>
    <row r="39" spans="1:2" ht="12.75">
      <c r="A39" s="1" t="s">
        <v>18</v>
      </c>
      <c r="B39" s="4">
        <v>0.29</v>
      </c>
    </row>
    <row r="40" spans="1:2" ht="12.75">
      <c r="A40" s="1" t="s">
        <v>19</v>
      </c>
      <c r="B40" s="9">
        <f>ROUND(B38*B39,0)</f>
        <v>182961</v>
      </c>
    </row>
    <row r="41" spans="1:2" ht="12.75">
      <c r="A41" s="5" t="s">
        <v>42</v>
      </c>
      <c r="B41" s="9">
        <f>B36*'IA2006'!B15</f>
        <v>51992</v>
      </c>
    </row>
    <row r="42" spans="1:2" ht="12.75">
      <c r="A42" s="5" t="str">
        <f>IF(B41&lt;B40,"Impuesto sobre la renta del periodo","Impuesto al activo del periodo")</f>
        <v>Impuesto sobre la renta del periodo</v>
      </c>
      <c r="B42" s="9">
        <f>IF(B41&lt;B40,B40,B41)</f>
        <v>182961</v>
      </c>
    </row>
    <row r="43" spans="1:2" ht="12.75">
      <c r="A43" t="s">
        <v>20</v>
      </c>
      <c r="B43" s="9">
        <f>ENE!B6+FEB!B6+MAR!B6</f>
        <v>91481</v>
      </c>
    </row>
    <row r="44" spans="1:2" ht="12.75">
      <c r="A44" s="1" t="s">
        <v>53</v>
      </c>
      <c r="B44" s="9">
        <v>0</v>
      </c>
    </row>
    <row r="45" spans="1:2" ht="12.75">
      <c r="A45" s="5" t="s">
        <v>21</v>
      </c>
      <c r="B45" s="9">
        <f>IF(B42-SUM(B43:B44)&lt;0,0,B42-SUM(B43:B44))</f>
        <v>91480</v>
      </c>
    </row>
    <row r="49" ht="12.75">
      <c r="A49" s="1" t="s">
        <v>54</v>
      </c>
    </row>
  </sheetData>
  <printOptions/>
  <pageMargins left="0.984251968503937" right="0.75" top="0.984251968503937" bottom="0.5905511811023623" header="0" footer="0"/>
  <pageSetup fitToHeight="1" fitToWidth="1"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</cols>
  <sheetData>
    <row r="1" spans="1:3" ht="12.75">
      <c r="A1" s="3" t="str">
        <f>MAR!A1</f>
        <v>Empresa, S.A. de C.V.</v>
      </c>
      <c r="B1" s="2"/>
      <c r="C1" s="2"/>
    </row>
    <row r="2" spans="1:3" ht="12.75">
      <c r="A2" s="3" t="s">
        <v>50</v>
      </c>
      <c r="B2" s="2"/>
      <c r="C2" s="2"/>
    </row>
    <row r="6" spans="1:2" ht="12.75">
      <c r="A6" t="str">
        <f>IF(B41&lt;B40,"Impuesto sobre la renta","Impuesto al activo")</f>
        <v>Impuesto sobre la renta</v>
      </c>
      <c r="B6" s="8">
        <f>B45</f>
        <v>30493</v>
      </c>
    </row>
    <row r="7" spans="1:3" ht="12.75">
      <c r="A7" s="1" t="s">
        <v>14</v>
      </c>
      <c r="B7" s="8">
        <v>0</v>
      </c>
      <c r="C7" s="5"/>
    </row>
    <row r="8" spans="1:3" ht="12.75">
      <c r="A8" t="s">
        <v>27</v>
      </c>
      <c r="B8" s="8">
        <v>0</v>
      </c>
      <c r="C8" s="5"/>
    </row>
    <row r="9" spans="1:2" ht="12.75">
      <c r="A9" s="1" t="s">
        <v>32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12</v>
      </c>
      <c r="B11" s="8">
        <v>0</v>
      </c>
    </row>
    <row r="12" spans="1:2" ht="12.75">
      <c r="A12" t="s">
        <v>26</v>
      </c>
      <c r="B12" s="8">
        <v>0</v>
      </c>
    </row>
    <row r="13" spans="1:2" ht="12.75">
      <c r="A13" t="s">
        <v>13</v>
      </c>
      <c r="B13" s="8">
        <v>0</v>
      </c>
    </row>
    <row r="14" spans="1:2" ht="12.75">
      <c r="A14" t="s">
        <v>0</v>
      </c>
      <c r="B14" s="8">
        <f>SUM(B6:B13)</f>
        <v>30493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30493</v>
      </c>
    </row>
    <row r="18" spans="1:2" ht="12.75">
      <c r="A18" t="s">
        <v>4</v>
      </c>
      <c r="B18" s="8"/>
    </row>
    <row r="19" spans="1:2" ht="12.75">
      <c r="A19" t="s">
        <v>5</v>
      </c>
      <c r="B19" s="8">
        <f>B17-B18</f>
        <v>30493</v>
      </c>
    </row>
    <row r="20" spans="1:2" ht="12.75">
      <c r="A20" t="s">
        <v>6</v>
      </c>
      <c r="B20" s="8"/>
    </row>
    <row r="21" spans="1:2" ht="12.75">
      <c r="A21" t="s">
        <v>7</v>
      </c>
      <c r="B21" s="8"/>
    </row>
    <row r="22" spans="1:2" ht="12.75">
      <c r="A22" t="s">
        <v>8</v>
      </c>
      <c r="B22" s="8">
        <f>+B19-B21</f>
        <v>30493</v>
      </c>
    </row>
    <row r="23" spans="1:2" ht="12.75">
      <c r="A23" t="s">
        <v>9</v>
      </c>
      <c r="B23" s="8"/>
    </row>
    <row r="24" spans="1:2" ht="12.75">
      <c r="A24" t="s">
        <v>10</v>
      </c>
      <c r="B24" s="8">
        <f>B22-B23</f>
        <v>30493</v>
      </c>
    </row>
    <row r="25" ht="12.75">
      <c r="B25" s="8"/>
    </row>
    <row r="26" ht="12.75">
      <c r="B26" s="8"/>
    </row>
    <row r="27" ht="12.75">
      <c r="B27" s="8"/>
    </row>
    <row r="28" spans="1:2" ht="12.75">
      <c r="A28" s="1" t="s">
        <v>15</v>
      </c>
      <c r="B28" s="8"/>
    </row>
    <row r="29" ht="12.75">
      <c r="B29" s="8"/>
    </row>
    <row r="30" spans="1:2" ht="12.75">
      <c r="A30" t="s">
        <v>16</v>
      </c>
      <c r="B30" s="8">
        <v>2000000</v>
      </c>
    </row>
    <row r="31" spans="1:2" ht="12.75">
      <c r="A31" t="s">
        <v>17</v>
      </c>
      <c r="B31" s="7">
        <v>0.2103</v>
      </c>
    </row>
    <row r="32" spans="1:2" ht="12.75">
      <c r="A32" t="s">
        <v>28</v>
      </c>
      <c r="B32" s="9"/>
    </row>
    <row r="33" spans="1:2" ht="12.75">
      <c r="A33" s="6" t="s">
        <v>29</v>
      </c>
      <c r="B33" s="9"/>
    </row>
    <row r="34" spans="1:2" ht="12.75">
      <c r="A34" s="1" t="s">
        <v>24</v>
      </c>
      <c r="B34" s="9">
        <f>IF(B30*B31-B32-B33&lt;0,0,ROUND(B30*B31-B32-B33,0))</f>
        <v>420600</v>
      </c>
    </row>
    <row r="35" spans="1:2" ht="12.75">
      <c r="A35" s="1" t="s">
        <v>31</v>
      </c>
      <c r="B35" s="9">
        <v>0</v>
      </c>
    </row>
    <row r="36" spans="1:2" ht="12.75">
      <c r="A36" s="5" t="s">
        <v>30</v>
      </c>
      <c r="B36" s="9">
        <v>4</v>
      </c>
    </row>
    <row r="37" spans="1:2" ht="12.75">
      <c r="A37" t="s">
        <v>22</v>
      </c>
      <c r="B37" s="9">
        <f>ROUND(B35/12*B36,0)</f>
        <v>0</v>
      </c>
    </row>
    <row r="38" spans="1:2" ht="12.75">
      <c r="A38" t="s">
        <v>23</v>
      </c>
      <c r="B38" s="9">
        <f>B34+B37</f>
        <v>420600</v>
      </c>
    </row>
    <row r="39" spans="1:2" ht="12.75">
      <c r="A39" s="1" t="s">
        <v>18</v>
      </c>
      <c r="B39" s="4">
        <v>0.29</v>
      </c>
    </row>
    <row r="40" spans="1:2" ht="12.75">
      <c r="A40" s="1" t="s">
        <v>19</v>
      </c>
      <c r="B40" s="9">
        <f>ROUND(B38*B39,0)</f>
        <v>121974</v>
      </c>
    </row>
    <row r="41" spans="1:2" ht="12.75">
      <c r="A41" s="5" t="s">
        <v>42</v>
      </c>
      <c r="B41" s="9">
        <f>B36*'IA2006'!B15</f>
        <v>51992</v>
      </c>
    </row>
    <row r="42" spans="1:2" ht="12.75">
      <c r="A42" s="5" t="str">
        <f>IF(B41&lt;B40,"Impuesto sobre la renta del periodo","Impuesto al activo del periodo")</f>
        <v>Impuesto sobre la renta del periodo</v>
      </c>
      <c r="B42" s="9">
        <f>IF(B41&lt;B40,B40,B41)</f>
        <v>121974</v>
      </c>
    </row>
    <row r="43" spans="1:2" ht="12.75">
      <c r="A43" t="s">
        <v>20</v>
      </c>
      <c r="B43" s="9">
        <f>ENE!B6+FEB!B6+MAR!B6</f>
        <v>91481</v>
      </c>
    </row>
    <row r="44" spans="1:2" ht="12.75">
      <c r="A44" s="1" t="s">
        <v>53</v>
      </c>
      <c r="B44" s="9">
        <v>0</v>
      </c>
    </row>
    <row r="45" spans="1:2" ht="12.75">
      <c r="A45" s="5" t="s">
        <v>21</v>
      </c>
      <c r="B45" s="9">
        <f>IF(B42-SUM(B43:B44)&lt;0,0,B42-SUM(B43:B44))</f>
        <v>30493</v>
      </c>
    </row>
    <row r="49" ht="12.75">
      <c r="A49" s="1" t="s">
        <v>54</v>
      </c>
    </row>
  </sheetData>
  <printOptions/>
  <pageMargins left="0.984251968503937" right="0.75" top="0.984251968503937" bottom="0.5905511811023623" header="0" footer="0"/>
  <pageSetup fitToHeight="1" fitToWidth="1"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</cols>
  <sheetData>
    <row r="1" spans="1:3" ht="12.75">
      <c r="A1" s="3" t="str">
        <f>FEB!A1</f>
        <v>Empresa, S.A. de C.V.</v>
      </c>
      <c r="B1" s="2"/>
      <c r="C1" s="2"/>
    </row>
    <row r="2" spans="1:3" ht="12.75">
      <c r="A2" s="3" t="s">
        <v>49</v>
      </c>
      <c r="B2" s="2"/>
      <c r="C2" s="2"/>
    </row>
    <row r="6" spans="1:2" ht="12.75">
      <c r="A6" t="str">
        <f>IF(B41&lt;B40,"Impuesto sobre la renta","Impuesto al activo")</f>
        <v>Impuesto sobre la renta</v>
      </c>
      <c r="B6" s="8">
        <f>B45</f>
        <v>63129</v>
      </c>
    </row>
    <row r="7" spans="1:3" ht="12.75">
      <c r="A7" s="1" t="s">
        <v>14</v>
      </c>
      <c r="B7" s="8">
        <v>0</v>
      </c>
      <c r="C7" s="5"/>
    </row>
    <row r="8" spans="1:3" ht="12.75">
      <c r="A8" t="s">
        <v>27</v>
      </c>
      <c r="B8" s="8">
        <v>0</v>
      </c>
      <c r="C8" s="5"/>
    </row>
    <row r="9" spans="1:2" ht="12.75">
      <c r="A9" s="1" t="s">
        <v>32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12</v>
      </c>
      <c r="B11" s="8">
        <v>0</v>
      </c>
    </row>
    <row r="12" spans="1:2" ht="12.75">
      <c r="A12" t="s">
        <v>26</v>
      </c>
      <c r="B12" s="8">
        <v>0</v>
      </c>
    </row>
    <row r="13" spans="1:2" ht="12.75">
      <c r="A13" t="s">
        <v>13</v>
      </c>
      <c r="B13" s="8">
        <v>0</v>
      </c>
    </row>
    <row r="14" spans="1:2" ht="12.75">
      <c r="A14" t="s">
        <v>0</v>
      </c>
      <c r="B14" s="8">
        <f>SUM(B6:B13)</f>
        <v>63129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63129</v>
      </c>
    </row>
    <row r="18" spans="1:2" ht="12.75">
      <c r="A18" t="s">
        <v>4</v>
      </c>
      <c r="B18" s="8"/>
    </row>
    <row r="19" spans="1:2" ht="12.75">
      <c r="A19" t="s">
        <v>5</v>
      </c>
      <c r="B19" s="8">
        <f>B17-B18</f>
        <v>63129</v>
      </c>
    </row>
    <row r="20" spans="1:2" ht="12.75">
      <c r="A20" t="s">
        <v>6</v>
      </c>
      <c r="B20" s="8"/>
    </row>
    <row r="21" spans="1:2" ht="12.75">
      <c r="A21" t="s">
        <v>7</v>
      </c>
      <c r="B21" s="8"/>
    </row>
    <row r="22" spans="1:2" ht="12.75">
      <c r="A22" t="s">
        <v>8</v>
      </c>
      <c r="B22" s="8">
        <f>+B19-B21</f>
        <v>63129</v>
      </c>
    </row>
    <row r="23" spans="1:2" ht="12.75">
      <c r="A23" t="s">
        <v>9</v>
      </c>
      <c r="B23" s="8"/>
    </row>
    <row r="24" spans="1:2" ht="12.75">
      <c r="A24" t="s">
        <v>10</v>
      </c>
      <c r="B24" s="8">
        <f>B22-B23</f>
        <v>63129</v>
      </c>
    </row>
    <row r="25" ht="12.75">
      <c r="B25" s="8"/>
    </row>
    <row r="26" ht="12.75">
      <c r="B26" s="8"/>
    </row>
    <row r="27" ht="12.75">
      <c r="B27" s="8"/>
    </row>
    <row r="28" spans="1:2" ht="12.75">
      <c r="A28" s="1" t="s">
        <v>15</v>
      </c>
      <c r="B28" s="8"/>
    </row>
    <row r="29" ht="12.75">
      <c r="B29" s="8"/>
    </row>
    <row r="30" spans="1:2" ht="12.75">
      <c r="A30" t="s">
        <v>16</v>
      </c>
      <c r="B30" s="8">
        <v>1500000</v>
      </c>
    </row>
    <row r="31" spans="1:2" ht="12.75">
      <c r="A31" t="s">
        <v>17</v>
      </c>
      <c r="B31" s="7">
        <v>0.2103</v>
      </c>
    </row>
    <row r="32" spans="1:2" ht="12.75">
      <c r="A32" t="s">
        <v>28</v>
      </c>
      <c r="B32" s="9"/>
    </row>
    <row r="33" spans="1:2" ht="12.75">
      <c r="A33" s="6" t="s">
        <v>29</v>
      </c>
      <c r="B33" s="9"/>
    </row>
    <row r="34" spans="1:2" ht="12.75">
      <c r="A34" s="1" t="s">
        <v>24</v>
      </c>
      <c r="B34" s="9">
        <f>IF(B30*B31-B32-B33&lt;0,0,ROUND(B30*B31-B32-B33,0))</f>
        <v>315450</v>
      </c>
    </row>
    <row r="35" spans="1:2" ht="12.75">
      <c r="A35" s="1" t="s">
        <v>31</v>
      </c>
      <c r="B35" s="9">
        <v>0</v>
      </c>
    </row>
    <row r="36" spans="1:2" ht="12.75">
      <c r="A36" s="5" t="s">
        <v>30</v>
      </c>
      <c r="B36" s="9">
        <v>3</v>
      </c>
    </row>
    <row r="37" spans="1:2" ht="12.75">
      <c r="A37" t="s">
        <v>22</v>
      </c>
      <c r="B37" s="9">
        <f>ROUND(B35/12*B36,0)</f>
        <v>0</v>
      </c>
    </row>
    <row r="38" spans="1:2" ht="12.75">
      <c r="A38" t="s">
        <v>23</v>
      </c>
      <c r="B38" s="9">
        <f>B34+B37</f>
        <v>315450</v>
      </c>
    </row>
    <row r="39" spans="1:2" ht="12.75">
      <c r="A39" s="1" t="s">
        <v>18</v>
      </c>
      <c r="B39" s="4">
        <v>0.29</v>
      </c>
    </row>
    <row r="40" spans="1:2" ht="12.75">
      <c r="A40" s="1" t="s">
        <v>19</v>
      </c>
      <c r="B40" s="9">
        <f>ROUND(B38*B39,0)</f>
        <v>91481</v>
      </c>
    </row>
    <row r="41" spans="1:2" ht="12.75">
      <c r="A41" s="5" t="s">
        <v>42</v>
      </c>
      <c r="B41" s="9">
        <f>B36*'IA2006'!B15</f>
        <v>38994</v>
      </c>
    </row>
    <row r="42" spans="1:2" ht="12.75">
      <c r="A42" s="5" t="str">
        <f>IF(B41&lt;B40,"Impuesto sobre la renta del periodo","Impuesto al activo del periodo")</f>
        <v>Impuesto sobre la renta del periodo</v>
      </c>
      <c r="B42" s="9">
        <f>IF(B41&lt;B40,B40,B41)</f>
        <v>91481</v>
      </c>
    </row>
    <row r="43" spans="1:2" ht="12.75">
      <c r="A43" t="s">
        <v>20</v>
      </c>
      <c r="B43" s="9">
        <f>ENE!B6+FEB!B6</f>
        <v>28352</v>
      </c>
    </row>
    <row r="44" spans="1:2" ht="12.75">
      <c r="A44" s="1" t="s">
        <v>53</v>
      </c>
      <c r="B44" s="9">
        <v>0</v>
      </c>
    </row>
    <row r="45" spans="1:2" ht="12.75">
      <c r="A45" s="5" t="s">
        <v>21</v>
      </c>
      <c r="B45" s="9">
        <f>IF(B42-SUM(B43:B44)&lt;0,0,B42-SUM(B43:B44))</f>
        <v>63129</v>
      </c>
    </row>
    <row r="49" ht="12.75">
      <c r="A49" s="1" t="s">
        <v>54</v>
      </c>
    </row>
  </sheetData>
  <printOptions/>
  <pageMargins left="0.984251968503937" right="0.75" top="0.984251968503937" bottom="0.5905511811023623" header="0" footer="0"/>
  <pageSetup fitToHeight="1" fitToWidth="1"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</cols>
  <sheetData>
    <row r="1" spans="1:3" ht="12.75">
      <c r="A1" s="3" t="str">
        <f>ENE!A1</f>
        <v>Empresa, S.A. de C.V.</v>
      </c>
      <c r="B1" s="2"/>
      <c r="C1" s="2"/>
    </row>
    <row r="2" spans="1:3" ht="12.75">
      <c r="A2" s="3" t="s">
        <v>48</v>
      </c>
      <c r="B2" s="2"/>
      <c r="C2" s="2"/>
    </row>
    <row r="6" spans="1:2" ht="12.75">
      <c r="A6" t="str">
        <f>IF(B41&lt;B40,"Impuesto sobre la renta","Impuesto al activo")</f>
        <v>Impuesto al activo</v>
      </c>
      <c r="B6" s="8">
        <f>B45</f>
        <v>14176</v>
      </c>
    </row>
    <row r="7" spans="1:3" ht="12.75">
      <c r="A7" s="1" t="s">
        <v>14</v>
      </c>
      <c r="B7" s="8">
        <v>0</v>
      </c>
      <c r="C7" s="5"/>
    </row>
    <row r="8" spans="1:3" ht="12.75">
      <c r="A8" t="s">
        <v>27</v>
      </c>
      <c r="B8" s="8">
        <v>0</v>
      </c>
      <c r="C8" s="5"/>
    </row>
    <row r="9" spans="1:2" ht="12.75">
      <c r="A9" s="1" t="s">
        <v>32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12</v>
      </c>
      <c r="B11" s="8">
        <v>0</v>
      </c>
    </row>
    <row r="12" spans="1:2" ht="12.75">
      <c r="A12" t="s">
        <v>26</v>
      </c>
      <c r="B12" s="8">
        <v>0</v>
      </c>
    </row>
    <row r="13" spans="1:2" ht="12.75">
      <c r="A13" t="s">
        <v>13</v>
      </c>
      <c r="B13" s="8">
        <v>0</v>
      </c>
    </row>
    <row r="14" spans="1:2" ht="12.75">
      <c r="A14" t="s">
        <v>0</v>
      </c>
      <c r="B14" s="8">
        <f>SUM(B6:B13)</f>
        <v>14176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14176</v>
      </c>
    </row>
    <row r="18" spans="1:2" ht="12.75">
      <c r="A18" t="s">
        <v>4</v>
      </c>
      <c r="B18" s="8"/>
    </row>
    <row r="19" spans="1:2" ht="12.75">
      <c r="A19" t="s">
        <v>5</v>
      </c>
      <c r="B19" s="8">
        <f>B17-B18</f>
        <v>14176</v>
      </c>
    </row>
    <row r="20" spans="1:2" ht="12.75">
      <c r="A20" t="s">
        <v>6</v>
      </c>
      <c r="B20" s="8"/>
    </row>
    <row r="21" spans="1:2" ht="12.75">
      <c r="A21" t="s">
        <v>7</v>
      </c>
      <c r="B21" s="8"/>
    </row>
    <row r="22" spans="1:2" ht="12.75">
      <c r="A22" t="s">
        <v>8</v>
      </c>
      <c r="B22" s="8">
        <f>+B19-B21</f>
        <v>14176</v>
      </c>
    </row>
    <row r="23" spans="1:2" ht="12.75">
      <c r="A23" t="s">
        <v>9</v>
      </c>
      <c r="B23" s="8"/>
    </row>
    <row r="24" spans="1:2" ht="12.75">
      <c r="A24" t="s">
        <v>10</v>
      </c>
      <c r="B24" s="8">
        <f>B22-B23</f>
        <v>14176</v>
      </c>
    </row>
    <row r="25" ht="12.75">
      <c r="B25" s="8"/>
    </row>
    <row r="26" ht="12.75">
      <c r="B26" s="8"/>
    </row>
    <row r="27" ht="12.75">
      <c r="B27" s="8"/>
    </row>
    <row r="28" spans="1:2" ht="12.75">
      <c r="A28" s="1" t="s">
        <v>15</v>
      </c>
      <c r="B28" s="8"/>
    </row>
    <row r="29" ht="12.75">
      <c r="B29" s="8"/>
    </row>
    <row r="30" spans="1:2" ht="12.75">
      <c r="A30" t="s">
        <v>16</v>
      </c>
      <c r="B30" s="8">
        <v>1000000</v>
      </c>
    </row>
    <row r="31" spans="1:2" ht="12.75">
      <c r="A31" t="s">
        <v>17</v>
      </c>
      <c r="B31" s="7">
        <v>0.08</v>
      </c>
    </row>
    <row r="32" spans="1:2" ht="12.75">
      <c r="A32" t="s">
        <v>28</v>
      </c>
      <c r="B32" s="9"/>
    </row>
    <row r="33" spans="1:2" ht="12.75">
      <c r="A33" s="6" t="s">
        <v>29</v>
      </c>
      <c r="B33" s="9"/>
    </row>
    <row r="34" spans="1:2" ht="12.75">
      <c r="A34" s="1" t="s">
        <v>24</v>
      </c>
      <c r="B34" s="9">
        <f>IF(B30*B31-B32-B33&lt;0,0,ROUND(B30*B31-B32-B33,0))</f>
        <v>80000</v>
      </c>
    </row>
    <row r="35" spans="1:2" ht="12.75">
      <c r="A35" s="1" t="s">
        <v>31</v>
      </c>
      <c r="B35" s="9">
        <v>0</v>
      </c>
    </row>
    <row r="36" spans="1:2" ht="12.75">
      <c r="A36" s="5" t="s">
        <v>30</v>
      </c>
      <c r="B36" s="9">
        <v>2</v>
      </c>
    </row>
    <row r="37" spans="1:2" ht="12.75">
      <c r="A37" t="s">
        <v>22</v>
      </c>
      <c r="B37" s="9">
        <f>ROUND(B35/12*B36,0)</f>
        <v>0</v>
      </c>
    </row>
    <row r="38" spans="1:2" ht="12.75">
      <c r="A38" t="s">
        <v>23</v>
      </c>
      <c r="B38" s="9">
        <f>B34+B37</f>
        <v>80000</v>
      </c>
    </row>
    <row r="39" spans="1:2" ht="12.75">
      <c r="A39" s="1" t="s">
        <v>18</v>
      </c>
      <c r="B39" s="4">
        <v>0.29</v>
      </c>
    </row>
    <row r="40" spans="1:2" ht="12.75">
      <c r="A40" s="1" t="s">
        <v>19</v>
      </c>
      <c r="B40" s="9">
        <f>ROUND(B38*B39,0)</f>
        <v>23200</v>
      </c>
    </row>
    <row r="41" spans="1:2" ht="12.75">
      <c r="A41" s="5" t="s">
        <v>42</v>
      </c>
      <c r="B41" s="9">
        <f>B36*'IA2005'!B15</f>
        <v>28352</v>
      </c>
    </row>
    <row r="42" spans="1:2" ht="12.75">
      <c r="A42" s="5" t="str">
        <f>IF(B41&lt;B40,"Impuesto sobre la renta del periodo","Impuesto al activo del periodo")</f>
        <v>Impuesto al activo del periodo</v>
      </c>
      <c r="B42" s="9">
        <f>IF(B41&lt;B40,B40,B41)</f>
        <v>28352</v>
      </c>
    </row>
    <row r="43" spans="1:2" ht="12.75">
      <c r="A43" t="s">
        <v>20</v>
      </c>
      <c r="B43" s="9">
        <f>ENE!B6</f>
        <v>14176</v>
      </c>
    </row>
    <row r="44" spans="1:2" ht="12.75">
      <c r="A44" s="1" t="s">
        <v>53</v>
      </c>
      <c r="B44" s="9">
        <v>0</v>
      </c>
    </row>
    <row r="45" spans="1:2" ht="12.75">
      <c r="A45" s="5" t="s">
        <v>21</v>
      </c>
      <c r="B45" s="9">
        <f>IF(B42-SUM(B43:B44)&lt;0,0,B42-SUM(B43:B44))</f>
        <v>14176</v>
      </c>
    </row>
    <row r="49" ht="12.75">
      <c r="A49" s="1" t="s">
        <v>54</v>
      </c>
    </row>
  </sheetData>
  <printOptions/>
  <pageMargins left="0.984251968503937" right="0.75" top="0.984251968503937" bottom="0.5905511811023623" header="0" footer="0"/>
  <pageSetup fitToHeight="1" fitToWidth="1" horizontalDpi="120" verticalDpi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</cols>
  <sheetData>
    <row r="1" spans="1:3" ht="12.75">
      <c r="A1" s="3" t="str">
        <f>'IA2006'!A1</f>
        <v>Empresa, S.A. de C.V.</v>
      </c>
      <c r="B1" s="2"/>
      <c r="C1" s="2"/>
    </row>
    <row r="2" spans="1:3" ht="12.75">
      <c r="A2" s="3" t="s">
        <v>25</v>
      </c>
      <c r="B2" s="2"/>
      <c r="C2" s="2"/>
    </row>
    <row r="6" spans="1:2" ht="12.75">
      <c r="A6" t="str">
        <f>IF(B41&lt;B40,"Impuesto sobre la renta","Impuesto al activo")</f>
        <v>Impuesto al activo</v>
      </c>
      <c r="B6" s="8">
        <f>B45</f>
        <v>14176</v>
      </c>
    </row>
    <row r="7" spans="1:3" ht="12.75">
      <c r="A7" s="1" t="s">
        <v>14</v>
      </c>
      <c r="B7" s="8">
        <v>0</v>
      </c>
      <c r="C7" s="5"/>
    </row>
    <row r="8" spans="1:3" ht="12.75">
      <c r="A8" t="s">
        <v>27</v>
      </c>
      <c r="B8" s="8">
        <v>0</v>
      </c>
      <c r="C8" s="5"/>
    </row>
    <row r="9" spans="1:2" ht="12.75">
      <c r="A9" s="1" t="s">
        <v>32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12</v>
      </c>
      <c r="B11" s="8">
        <v>0</v>
      </c>
    </row>
    <row r="12" spans="1:2" ht="12.75">
      <c r="A12" t="s">
        <v>26</v>
      </c>
      <c r="B12" s="8">
        <v>0</v>
      </c>
    </row>
    <row r="13" spans="1:2" ht="12.75">
      <c r="A13" t="s">
        <v>13</v>
      </c>
      <c r="B13" s="8">
        <v>0</v>
      </c>
    </row>
    <row r="14" spans="1:2" ht="12.75">
      <c r="A14" t="s">
        <v>0</v>
      </c>
      <c r="B14" s="8">
        <f>SUM(B6:B13)</f>
        <v>14176</v>
      </c>
    </row>
    <row r="15" spans="1:2" ht="12.75">
      <c r="A15" t="s">
        <v>1</v>
      </c>
      <c r="B15" s="8"/>
    </row>
    <row r="16" spans="1:2" ht="12.75">
      <c r="A16" t="s">
        <v>2</v>
      </c>
      <c r="B16" s="8"/>
    </row>
    <row r="17" spans="1:2" ht="12.75">
      <c r="A17" t="s">
        <v>3</v>
      </c>
      <c r="B17" s="8">
        <f>SUM(B14:B16)</f>
        <v>14176</v>
      </c>
    </row>
    <row r="18" spans="1:2" ht="12.75">
      <c r="A18" t="s">
        <v>4</v>
      </c>
      <c r="B18" s="8"/>
    </row>
    <row r="19" spans="1:2" ht="12.75">
      <c r="A19" t="s">
        <v>5</v>
      </c>
      <c r="B19" s="8">
        <f>B17-B18</f>
        <v>14176</v>
      </c>
    </row>
    <row r="20" spans="1:2" ht="12.75">
      <c r="A20" t="s">
        <v>6</v>
      </c>
      <c r="B20" s="8"/>
    </row>
    <row r="21" spans="1:2" ht="12.75">
      <c r="A21" t="s">
        <v>7</v>
      </c>
      <c r="B21" s="8"/>
    </row>
    <row r="22" spans="1:2" ht="12.75">
      <c r="A22" t="s">
        <v>8</v>
      </c>
      <c r="B22" s="8">
        <f>+B19-B21</f>
        <v>14176</v>
      </c>
    </row>
    <row r="23" spans="1:2" ht="12.75">
      <c r="A23" t="s">
        <v>9</v>
      </c>
      <c r="B23" s="8"/>
    </row>
    <row r="24" spans="1:2" ht="12.75">
      <c r="A24" t="s">
        <v>10</v>
      </c>
      <c r="B24" s="8">
        <f>B22-B23</f>
        <v>14176</v>
      </c>
    </row>
    <row r="25" ht="12.75">
      <c r="B25" s="8"/>
    </row>
    <row r="26" ht="12.75">
      <c r="B26" s="8"/>
    </row>
    <row r="27" ht="12.75">
      <c r="B27" s="8"/>
    </row>
    <row r="28" spans="1:2" ht="12.75">
      <c r="A28" s="1" t="s">
        <v>15</v>
      </c>
      <c r="B28" s="8"/>
    </row>
    <row r="29" ht="12.75">
      <c r="B29" s="8"/>
    </row>
    <row r="30" spans="1:2" ht="12.75">
      <c r="A30" t="s">
        <v>16</v>
      </c>
      <c r="B30" s="8">
        <v>500000</v>
      </c>
    </row>
    <row r="31" spans="1:2" ht="12.75">
      <c r="A31" t="s">
        <v>17</v>
      </c>
      <c r="B31" s="7">
        <v>0.08</v>
      </c>
    </row>
    <row r="32" spans="1:2" ht="12.75">
      <c r="A32" t="s">
        <v>28</v>
      </c>
      <c r="B32" s="9"/>
    </row>
    <row r="33" spans="1:2" ht="12.75">
      <c r="A33" s="6" t="s">
        <v>29</v>
      </c>
      <c r="B33" s="9"/>
    </row>
    <row r="34" spans="1:2" ht="12.75">
      <c r="A34" s="1" t="s">
        <v>24</v>
      </c>
      <c r="B34" s="9">
        <f>IF(B30*B31-B32-B33&lt;0,0,ROUND(B30*B31-B32-B33,0))</f>
        <v>40000</v>
      </c>
    </row>
    <row r="35" spans="1:2" ht="12.75">
      <c r="A35" s="1" t="s">
        <v>31</v>
      </c>
      <c r="B35" s="9">
        <v>0</v>
      </c>
    </row>
    <row r="36" spans="1:2" ht="12.75">
      <c r="A36" s="5" t="s">
        <v>30</v>
      </c>
      <c r="B36" s="9">
        <v>1</v>
      </c>
    </row>
    <row r="37" spans="1:2" ht="12.75">
      <c r="A37" t="s">
        <v>22</v>
      </c>
      <c r="B37" s="9">
        <f>ROUND(B35/12*B36,0)</f>
        <v>0</v>
      </c>
    </row>
    <row r="38" spans="1:2" ht="12.75">
      <c r="A38" t="s">
        <v>23</v>
      </c>
      <c r="B38" s="9">
        <f>B34+B37</f>
        <v>40000</v>
      </c>
    </row>
    <row r="39" spans="1:2" ht="12.75">
      <c r="A39" s="1" t="s">
        <v>18</v>
      </c>
      <c r="B39" s="4">
        <v>0.29</v>
      </c>
    </row>
    <row r="40" spans="1:2" ht="12.75">
      <c r="A40" s="1" t="s">
        <v>19</v>
      </c>
      <c r="B40" s="9">
        <f>ROUND(B38*B39,0)</f>
        <v>11600</v>
      </c>
    </row>
    <row r="41" spans="1:2" ht="12.75">
      <c r="A41" s="5" t="s">
        <v>42</v>
      </c>
      <c r="B41" s="9">
        <f>B36*'IA2005'!B15</f>
        <v>14176</v>
      </c>
    </row>
    <row r="42" spans="1:2" ht="12.75">
      <c r="A42" s="5" t="str">
        <f>IF(B41&lt;B40,"Impuesto sobre la renta del periodo","Impuesto al activo del periodo")</f>
        <v>Impuesto al activo del periodo</v>
      </c>
      <c r="B42" s="9">
        <f>IF(B41&lt;B40,B40,B41)</f>
        <v>14176</v>
      </c>
    </row>
    <row r="43" spans="1:2" ht="12.75">
      <c r="A43" t="s">
        <v>20</v>
      </c>
      <c r="B43" s="9">
        <v>0</v>
      </c>
    </row>
    <row r="44" spans="1:2" ht="12.75">
      <c r="A44" s="1" t="s">
        <v>53</v>
      </c>
      <c r="B44" s="9">
        <v>0</v>
      </c>
    </row>
    <row r="45" spans="1:2" ht="12.75">
      <c r="A45" s="5" t="s">
        <v>21</v>
      </c>
      <c r="B45" s="9">
        <f>IF(B42-SUM(B43:B44)&lt;0,0,B42-SUM(B43:B44))</f>
        <v>14176</v>
      </c>
    </row>
    <row r="49" ht="12.75">
      <c r="A49" s="1" t="s">
        <v>54</v>
      </c>
    </row>
  </sheetData>
  <printOptions/>
  <pageMargins left="0.984251968503937" right="0.75" top="0.984251968503937" bottom="0.5905511811023623" header="0" footer="0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 topLeftCell="A1">
      <selection activeCell="A1" sqref="A1"/>
    </sheetView>
  </sheetViews>
  <sheetFormatPr defaultColWidth="11.421875" defaultRowHeight="12.75"/>
  <cols>
    <col min="1" max="1" width="47.00390625" style="0" customWidth="1"/>
    <col min="3" max="3" width="7.7109375" style="0" customWidth="1"/>
  </cols>
  <sheetData>
    <row r="1" spans="1:3" ht="12.75">
      <c r="A1" s="3" t="str">
        <f>'IA2005'!A1</f>
        <v>Empresa, S.A. de C.V.</v>
      </c>
      <c r="B1" s="2"/>
      <c r="C1" s="2"/>
    </row>
    <row r="2" spans="1:3" ht="12.75">
      <c r="A2" s="3" t="s">
        <v>33</v>
      </c>
      <c r="B2" s="2"/>
      <c r="C2" s="2"/>
    </row>
    <row r="6" spans="1:2" ht="12.75">
      <c r="A6" s="1" t="s">
        <v>34</v>
      </c>
      <c r="B6" s="8"/>
    </row>
    <row r="7" ht="12.75">
      <c r="B7" s="8"/>
    </row>
    <row r="8" spans="1:2" ht="12.75">
      <c r="A8" t="s">
        <v>35</v>
      </c>
      <c r="B8" s="8">
        <v>150946</v>
      </c>
    </row>
    <row r="9" spans="1:2" ht="12.75">
      <c r="A9" t="s">
        <v>36</v>
      </c>
      <c r="B9" s="8"/>
    </row>
    <row r="10" spans="1:2" ht="12.75">
      <c r="A10" t="s">
        <v>37</v>
      </c>
      <c r="B10" s="7">
        <v>112.55</v>
      </c>
    </row>
    <row r="11" spans="1:2" ht="12.75">
      <c r="A11" s="1" t="s">
        <v>38</v>
      </c>
      <c r="B11" s="7">
        <v>116.301</v>
      </c>
    </row>
    <row r="12" spans="1:2" ht="12.75">
      <c r="A12" t="s">
        <v>36</v>
      </c>
      <c r="B12" s="7">
        <f>TRUNC(B11/B10,4)</f>
        <v>1.0333</v>
      </c>
    </row>
    <row r="13" spans="1:2" ht="12.75">
      <c r="A13" s="5" t="s">
        <v>39</v>
      </c>
      <c r="B13" s="8">
        <f>ROUND(B8*B12,0)</f>
        <v>155973</v>
      </c>
    </row>
    <row r="14" spans="1:2" ht="12.75">
      <c r="A14" s="1" t="s">
        <v>40</v>
      </c>
      <c r="B14" s="8">
        <v>12</v>
      </c>
    </row>
    <row r="15" spans="1:2" ht="12.75">
      <c r="A15" s="5" t="s">
        <v>41</v>
      </c>
      <c r="B15" s="9">
        <f>ROUND(B13/B14,0)</f>
        <v>12998</v>
      </c>
    </row>
  </sheetData>
  <printOptions/>
  <pageMargins left="0.984251968503937" right="0.75" top="0.984251968503937" bottom="0.5905511811023623" header="0" footer="0"/>
  <pageSetup fitToHeight="1" fitToWidth="1" horizontalDpi="120" verticalDpi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 topLeftCell="A1">
      <selection activeCell="A1" sqref="A1"/>
    </sheetView>
  </sheetViews>
  <sheetFormatPr defaultColWidth="11.421875" defaultRowHeight="12.75"/>
  <cols>
    <col min="1" max="1" width="47.00390625" style="0" customWidth="1"/>
    <col min="3" max="3" width="7.7109375" style="0" customWidth="1"/>
  </cols>
  <sheetData>
    <row r="1" spans="1:3" ht="12.75">
      <c r="A1" s="3" t="s">
        <v>52</v>
      </c>
      <c r="B1" s="2"/>
      <c r="C1" s="2"/>
    </row>
    <row r="2" spans="1:3" ht="12.75">
      <c r="A2" s="3" t="s">
        <v>43</v>
      </c>
      <c r="B2" s="2"/>
      <c r="C2" s="2"/>
    </row>
    <row r="6" spans="1:2" ht="12.75">
      <c r="A6" s="1" t="s">
        <v>34</v>
      </c>
      <c r="B6" s="8"/>
    </row>
    <row r="7" ht="12.75">
      <c r="B7" s="8"/>
    </row>
    <row r="8" spans="1:2" ht="12.75">
      <c r="A8" s="1" t="s">
        <v>44</v>
      </c>
      <c r="B8" s="8">
        <v>161716</v>
      </c>
    </row>
    <row r="9" spans="1:2" ht="12.75">
      <c r="A9" t="s">
        <v>36</v>
      </c>
      <c r="B9" s="8"/>
    </row>
    <row r="10" spans="1:2" ht="12.75">
      <c r="A10" s="1" t="s">
        <v>45</v>
      </c>
      <c r="B10" s="7">
        <v>106.996</v>
      </c>
    </row>
    <row r="11" spans="1:2" ht="12.75">
      <c r="A11" s="1" t="s">
        <v>37</v>
      </c>
      <c r="B11" s="7">
        <v>112.55</v>
      </c>
    </row>
    <row r="12" spans="1:2" ht="12.75">
      <c r="A12" t="s">
        <v>36</v>
      </c>
      <c r="B12" s="7">
        <f>TRUNC(B11/B10,4)</f>
        <v>1.0519</v>
      </c>
    </row>
    <row r="13" spans="1:2" ht="12.75">
      <c r="A13" s="5" t="s">
        <v>39</v>
      </c>
      <c r="B13" s="8">
        <f>ROUND(B8*B12,0)</f>
        <v>170109</v>
      </c>
    </row>
    <row r="14" spans="1:2" ht="12.75">
      <c r="A14" s="1" t="s">
        <v>46</v>
      </c>
      <c r="B14" s="8">
        <v>12</v>
      </c>
    </row>
    <row r="15" spans="1:2" ht="12.75">
      <c r="A15" s="1" t="s">
        <v>47</v>
      </c>
      <c r="B15" s="9">
        <f>ROUND(B13/B14,0)</f>
        <v>14176</v>
      </c>
    </row>
  </sheetData>
  <printOptions/>
  <pageMargins left="0.984251968503937" right="0.75" top="0.984251968503937" bottom="0.5905511811023623" header="0" footer="0"/>
  <pageSetup fitToHeight="1" fitToWidth="1"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Manufacturas Selectas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1</cp:lastModifiedBy>
  <cp:lastPrinted>2006-05-29T19:49:18Z</cp:lastPrinted>
  <dcterms:created xsi:type="dcterms:W3CDTF">2000-04-15T17:03:22Z</dcterms:created>
  <dcterms:modified xsi:type="dcterms:W3CDTF">2006-05-30T18:43:18Z</dcterms:modified>
  <cp:category/>
  <cp:version/>
  <cp:contentType/>
  <cp:contentStatus/>
</cp:coreProperties>
</file>