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'PagosPF'!$A$1:$D$36</definedName>
  </definedNames>
  <calcPr fullCalcOnLoad="1"/>
</workbook>
</file>

<file path=xl/sharedStrings.xml><?xml version="1.0" encoding="utf-8"?>
<sst xmlns="http://schemas.openxmlformats.org/spreadsheetml/2006/main" count="76" uniqueCount="63">
  <si>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</si>
  <si>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</si>
  <si>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</si>
  <si>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</si>
  <si>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</si>
  <si>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</si>
  <si>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</si>
  <si>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</si>
  <si>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</si>
  <si>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</si>
  <si>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</si>
  <si>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</si>
  <si>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</si>
  <si>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</si>
  <si>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Menos: Retenciones del periodo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</si>
  <si>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</si>
  <si>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</si>
  <si>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</si>
  <si>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</si>
  <si>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</si>
  <si>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</si>
  <si>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</si>
  <si>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</si>
  <si>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</si>
  <si>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</si>
  <si>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</si>
  <si>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</si>
  <si>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</si>
  <si>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</si>
  <si>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</si>
  <si>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</si>
  <si>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</si>
  <si>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Saldo a cargo (a favor) del periodo</t>
  </si>
  <si>
    <t>Actividad empresarial</t>
  </si>
  <si>
    <t>Actividad profesional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</si>
  <si>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</si>
  <si>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</si>
  <si>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</si>
  <si>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</si>
  <si>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</si>
  <si>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</si>
  <si>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</si>
  <si>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</si>
  <si>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</si>
  <si>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</si>
  <si>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</si>
  <si>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</si>
  <si>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</si>
  <si>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retenido (incluyendo el de este mes)</t>
  </si>
  <si>
    <t>IVA pagado</t>
  </si>
  <si>
    <t>En adelante</t>
  </si>
  <si>
    <t>Deducción de inversiones</t>
  </si>
  <si>
    <t>&lt;---PARA EL CÁLCULO DEL ISR ES MÁS</t>
  </si>
  <si>
    <t>PRÁCTICO SI VA LLENANDO LOS DATOS DE</t>
  </si>
  <si>
    <t>CADA PERIODO EN LA TABLA QUE ESTÁ ABAJO</t>
  </si>
  <si>
    <t>Impuesto neto a pagar</t>
  </si>
  <si>
    <t>Cálculo del pago provisional de las personas físicas con Actividad Empresarial y Profesional</t>
  </si>
  <si>
    <t>según el artículo 106 de la nueva Ley del Impuesto sobre la Renta, y el pago del IVA</t>
  </si>
  <si>
    <t>DATOS ACUMULADOS PARA ISR</t>
  </si>
  <si>
    <t>Tarifa artículo 96</t>
  </si>
  <si>
    <t>ISR pagado
en meses anteriores</t>
  </si>
  <si>
    <t>Año 2018</t>
  </si>
  <si>
    <t>Enero 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</si>
</sst>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 quotePrefix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" fontId="1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right"/>
    </xf>
    <xf numFmtId="4" fontId="0" fillId="2" borderId="5" xfId="0" applyFill="1" applyBorder="1" applyAlignment="1">
      <alignment/>
    </xf>
    <xf numFmtId="4" fontId="0" fillId="2" borderId="0" xfId="0" applyFill="1" applyAlignment="1">
      <alignment/>
    </xf>
    <xf numFmtId="4" fontId="0" fillId="2" borderId="2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56</v>
      </c>
      <c r="B1" s="2"/>
      <c r="C1" s="2"/>
      <c r="D1" s="2"/>
      <c r="K1" s="1" t="s">
        <v>59</v>
      </c>
    </row>
    <row r="2" spans="1:4" ht="12.75">
      <c r="A2" s="2" t="s">
        <v>57</v>
      </c>
      <c r="B2" s="2"/>
      <c r="C2" s="2"/>
      <c r="D2" s="2"/>
    </row>
    <row r="3" spans="1:4" ht="12.75">
      <c r="A3" s="2" t="s">
        <v>61</v>
      </c>
      <c r="B3" s="2"/>
      <c r="C3" s="2"/>
      <c r="D3" s="2"/>
    </row>
    <row r="4" ht="12.75">
      <c r="K4" s="1" t="s">
        <v>62</v>
      </c>
    </row>
    <row r="6" spans="1:14" ht="12.75">
      <c r="A6" s="11" t="s">
        <v>3</v>
      </c>
      <c r="B6" s="42" t="s">
        <v>3</v>
      </c>
      <c r="C6" s="42"/>
      <c r="D6" s="7"/>
      <c r="K6" t="s">
        <v>0</v>
      </c>
      <c r="L6" t="s">
        <v>0</v>
      </c>
      <c r="M6" t="s">
        <v>1</v>
      </c>
      <c r="N6" t="s">
        <v>2</v>
      </c>
    </row>
    <row r="7" spans="4:16" ht="12.75">
      <c r="D7" s="8"/>
      <c r="K7" t="s">
        <v>4</v>
      </c>
      <c r="L7" t="s">
        <v>5</v>
      </c>
      <c r="M7" t="s">
        <v>6</v>
      </c>
      <c r="P7" s="1"/>
    </row>
    <row r="8" spans="1:14" ht="12.75">
      <c r="A8" s="14" t="s">
        <v>7</v>
      </c>
      <c r="B8" s="9" t="s">
        <v>8</v>
      </c>
      <c r="C8" s="10" t="s">
        <v>9</v>
      </c>
      <c r="D8" s="20" t="s">
        <v>10</v>
      </c>
      <c r="E8" s="32" t="s">
        <v>52</v>
      </c>
      <c r="K8">
        <v>0.01</v>
      </c>
      <c r="L8">
        <v>578.52</v>
      </c>
      <c r="M8">
        <v>0</v>
      </c>
      <c r="N8" s="3">
        <v>0.0192</v>
      </c>
    </row>
    <row r="9" spans="1:14" ht="12.75">
      <c r="A9" s="15" t="s">
        <v>33</v>
      </c>
      <c r="B9" s="37">
        <f>B55</f>
        <v>0</v>
      </c>
      <c r="C9" s="38">
        <f>C55+D55</f>
        <v>0</v>
      </c>
      <c r="D9" s="6">
        <f>IF(C9&lt;B9,B9-C9,0)</f>
        <v>0</v>
      </c>
      <c r="E9" s="32" t="s">
        <v>53</v>
      </c>
      <c r="K9">
        <v>578.53</v>
      </c>
      <c r="L9">
        <v>4910.18</v>
      </c>
      <c r="M9">
        <v>11.11</v>
      </c>
      <c r="N9" s="3">
        <v>0.064</v>
      </c>
    </row>
    <row r="10" spans="1:14" ht="12.75">
      <c r="A10" s="15" t="s">
        <v>34</v>
      </c>
      <c r="B10" s="39">
        <f>B55</f>
        <v>0</v>
      </c>
      <c r="C10" s="38">
        <f>C55+D55</f>
        <v>0</v>
      </c>
      <c r="D10" s="6">
        <f>IF(C10&lt;B10,B10-C10,0)</f>
        <v>0</v>
      </c>
      <c r="E10" s="32" t="s">
        <v>54</v>
      </c>
      <c r="K10">
        <v>4910.19</v>
      </c>
      <c r="L10">
        <v>8629.2</v>
      </c>
      <c r="M10">
        <v>288.33</v>
      </c>
      <c r="N10" s="3">
        <v>0.10880000000000001</v>
      </c>
    </row>
    <row r="11" spans="1:14" ht="12.75">
      <c r="A11" s="4" t="s">
        <v>11</v>
      </c>
      <c r="B11" s="4">
        <f>SUM(B9:B10)</f>
        <v>0</v>
      </c>
      <c r="C11" s="4">
        <f>SUM(C9:C10)</f>
        <v>0</v>
      </c>
      <c r="D11" s="4">
        <f>SUM(D9:D10)</f>
        <v>0</v>
      </c>
      <c r="E11" s="33"/>
      <c r="K11">
        <v>8629.21</v>
      </c>
      <c r="L11">
        <v>10031.07</v>
      </c>
      <c r="M11">
        <v>692.96</v>
      </c>
      <c r="N11" s="3">
        <v>0.16</v>
      </c>
    </row>
    <row r="12" spans="11:14" ht="12.75">
      <c r="K12">
        <v>10031.08</v>
      </c>
      <c r="L12" s="34">
        <v>12009.94</v>
      </c>
      <c r="M12">
        <v>917.26</v>
      </c>
      <c r="N12" s="3">
        <v>0.17920000000000003</v>
      </c>
    </row>
    <row r="13" spans="1:14" ht="12.75">
      <c r="A13" s="12" t="s">
        <v>12</v>
      </c>
      <c r="D13" s="22">
        <f>ROUND(O41-0.004,0)</f>
        <v>0</v>
      </c>
      <c r="K13">
        <v>12009.95</v>
      </c>
      <c r="L13" s="35">
        <v>24222.31</v>
      </c>
      <c r="M13">
        <v>1271.87</v>
      </c>
      <c r="N13" s="3">
        <v>0.2136</v>
      </c>
    </row>
    <row r="14" spans="1:14" ht="12.75">
      <c r="A14" s="1" t="s">
        <v>13</v>
      </c>
      <c r="D14" s="22">
        <f>E55</f>
        <v>0</v>
      </c>
      <c r="K14">
        <v>24222.32</v>
      </c>
      <c r="L14">
        <v>38177.69</v>
      </c>
      <c r="M14">
        <v>3880.44</v>
      </c>
      <c r="N14" s="3">
        <v>0.2352</v>
      </c>
    </row>
    <row r="15" spans="1:14" ht="12.75">
      <c r="A15" s="5" t="s">
        <v>14</v>
      </c>
      <c r="B15" s="5"/>
      <c r="C15" s="5"/>
      <c r="D15" s="24">
        <f>F55</f>
        <v>0</v>
      </c>
      <c r="K15">
        <v>38177.7</v>
      </c>
      <c r="L15">
        <v>72887.5</v>
      </c>
      <c r="M15">
        <v>7162.74</v>
      </c>
      <c r="N15" s="3">
        <v>0.3</v>
      </c>
    </row>
    <row r="16" spans="1:14" ht="13.5" thickBot="1">
      <c r="A16" s="1" t="s">
        <v>55</v>
      </c>
      <c r="D16" s="21">
        <f>IF(D13-D14-D15&lt;0,0,ROUND(D13-D14-D15,0))</f>
        <v>0</v>
      </c>
      <c r="K16">
        <v>72887.51</v>
      </c>
      <c r="L16">
        <v>97183.33</v>
      </c>
      <c r="M16">
        <v>17575.69</v>
      </c>
      <c r="N16" s="3">
        <v>0.32</v>
      </c>
    </row>
    <row r="17" spans="11:14" ht="13.5" thickTop="1">
      <c r="K17">
        <v>97183.34</v>
      </c>
      <c r="L17">
        <v>291550</v>
      </c>
      <c r="M17">
        <v>25350.35</v>
      </c>
      <c r="N17" s="3">
        <v>0.34</v>
      </c>
    </row>
    <row r="18" spans="11:14" ht="12.75">
      <c r="K18">
        <v>291550.01</v>
      </c>
      <c r="L18" s="36" t="s">
        <v>50</v>
      </c>
      <c r="M18">
        <v>91435.02</v>
      </c>
      <c r="N18" s="3">
        <v>0.35</v>
      </c>
    </row>
    <row r="20" spans="1:4" ht="12.75">
      <c r="A20" s="4" t="s">
        <v>15</v>
      </c>
      <c r="B20" s="16" t="s">
        <v>16</v>
      </c>
      <c r="C20" s="16" t="s">
        <v>17</v>
      </c>
      <c r="D20" s="17" t="s">
        <v>18</v>
      </c>
    </row>
    <row r="21" spans="1:4" ht="12.75">
      <c r="A21" s="18" t="s">
        <v>19</v>
      </c>
      <c r="B21" s="40">
        <v>1</v>
      </c>
      <c r="C21" s="40">
        <v>1</v>
      </c>
      <c r="D21" s="19">
        <v>2018</v>
      </c>
    </row>
    <row r="23" spans="11:13" ht="12.75">
      <c r="K23" s="12" t="s">
        <v>31</v>
      </c>
      <c r="M23" s="13">
        <f>C21-B21+1</f>
        <v>1</v>
      </c>
    </row>
    <row r="25" spans="1:4" ht="12.75">
      <c r="A25" s="23" t="s">
        <v>20</v>
      </c>
      <c r="B25" s="2"/>
      <c r="C25" s="2"/>
      <c r="D25" s="2"/>
    </row>
    <row r="26" ht="12.75">
      <c r="K26" s="1" t="s">
        <v>29</v>
      </c>
    </row>
    <row r="27" spans="1:4" ht="12.75">
      <c r="A27" s="1" t="s">
        <v>21</v>
      </c>
      <c r="D27" s="41">
        <v>0</v>
      </c>
    </row>
    <row r="28" spans="1:15" ht="12.75">
      <c r="A28" t="s">
        <v>22</v>
      </c>
      <c r="D28" s="41">
        <v>0</v>
      </c>
      <c r="K28" t="s">
        <v>0</v>
      </c>
      <c r="L28" t="s">
        <v>0</v>
      </c>
      <c r="M28" t="s">
        <v>1</v>
      </c>
      <c r="N28" t="s">
        <v>2</v>
      </c>
      <c r="O28" t="s">
        <v>30</v>
      </c>
    </row>
    <row r="29" spans="1:13" ht="13.5" thickBot="1">
      <c r="A29" t="s">
        <v>23</v>
      </c>
      <c r="D29" s="21">
        <f>D27+D28</f>
        <v>0</v>
      </c>
      <c r="K29" t="s">
        <v>4</v>
      </c>
      <c r="L29" t="s">
        <v>5</v>
      </c>
      <c r="M29" t="s">
        <v>6</v>
      </c>
    </row>
    <row r="30" spans="4:15" ht="13.5" thickTop="1">
      <c r="D30" s="22"/>
      <c r="K30">
        <v>0.01</v>
      </c>
      <c r="L30">
        <f>ROUND(L8*$M$23,2)</f>
        <v>578.52</v>
      </c>
      <c r="M30">
        <f>ROUND(M8*$M$23,2)</f>
        <v>0</v>
      </c>
      <c r="N30" s="3">
        <v>0.0192</v>
      </c>
      <c r="O30">
        <f>IF(D11&lt;K31,D11*N30,0)</f>
        <v>0</v>
      </c>
    </row>
    <row r="31" spans="1:15" ht="12.75">
      <c r="A31" t="s">
        <v>24</v>
      </c>
      <c r="D31" s="22">
        <f>ROUND(D27*0.16-0.004,0)</f>
        <v>0</v>
      </c>
      <c r="K31">
        <f aca="true" t="shared" si="0" ref="K31:K40">0.01+L30</f>
        <v>578.53</v>
      </c>
      <c r="L31">
        <f>ROUND(L9*$M$23,2)</f>
        <v>4910.18</v>
      </c>
      <c r="M31">
        <f>ROUND(M9*$M$23,2)</f>
        <v>11.11</v>
      </c>
      <c r="N31" s="3">
        <v>0.064</v>
      </c>
      <c r="O31">
        <f aca="true" t="shared" si="1" ref="O31:O39">IF(AND($D$11&lt;K32,$D$11&gt;L30),($D$11-K31)*N31+M31,0)</f>
        <v>0</v>
      </c>
    </row>
    <row r="32" spans="1:15" ht="12.75">
      <c r="A32" t="s">
        <v>25</v>
      </c>
      <c r="D32" s="41"/>
      <c r="K32">
        <f t="shared" si="0"/>
        <v>4910.1900000000005</v>
      </c>
      <c r="L32">
        <f aca="true" t="shared" si="2" ref="L32:M39">ROUND(L10*$M$23,2)</f>
        <v>8629.2</v>
      </c>
      <c r="M32">
        <f t="shared" si="2"/>
        <v>288.33</v>
      </c>
      <c r="N32" s="3">
        <v>0.10880000000000001</v>
      </c>
      <c r="O32">
        <f t="shared" si="1"/>
        <v>0</v>
      </c>
    </row>
    <row r="33" spans="1:15" ht="12.75">
      <c r="A33" t="s">
        <v>26</v>
      </c>
      <c r="D33" s="41"/>
      <c r="K33">
        <f t="shared" si="0"/>
        <v>8629.210000000001</v>
      </c>
      <c r="L33">
        <f t="shared" si="2"/>
        <v>10031.07</v>
      </c>
      <c r="M33">
        <f t="shared" si="2"/>
        <v>692.96</v>
      </c>
      <c r="N33" s="3">
        <v>0.16</v>
      </c>
      <c r="O33">
        <f t="shared" si="1"/>
        <v>0</v>
      </c>
    </row>
    <row r="34" spans="1:15" ht="12.75">
      <c r="A34" t="s">
        <v>32</v>
      </c>
      <c r="D34" s="22">
        <f>D31-D32-D33</f>
        <v>0</v>
      </c>
      <c r="K34">
        <f t="shared" si="0"/>
        <v>10031.08</v>
      </c>
      <c r="L34">
        <f t="shared" si="2"/>
        <v>12009.94</v>
      </c>
      <c r="M34">
        <f t="shared" si="2"/>
        <v>917.26</v>
      </c>
      <c r="N34" s="3">
        <v>0.17920000000000003</v>
      </c>
      <c r="O34">
        <f t="shared" si="1"/>
        <v>0</v>
      </c>
    </row>
    <row r="35" spans="1:15" ht="12.75">
      <c r="A35" t="s">
        <v>27</v>
      </c>
      <c r="D35" s="41"/>
      <c r="K35">
        <f t="shared" si="0"/>
        <v>12009.95</v>
      </c>
      <c r="L35">
        <f t="shared" si="2"/>
        <v>24222.31</v>
      </c>
      <c r="M35">
        <f t="shared" si="2"/>
        <v>1271.87</v>
      </c>
      <c r="N35" s="3">
        <v>0.2136</v>
      </c>
      <c r="O35">
        <f t="shared" si="1"/>
        <v>0</v>
      </c>
    </row>
    <row r="36" spans="1:15" ht="13.5" thickBot="1">
      <c r="A36" t="s">
        <v>28</v>
      </c>
      <c r="D36" s="21">
        <f>D34-D35</f>
        <v>0</v>
      </c>
      <c r="K36">
        <f t="shared" si="0"/>
        <v>24222.32</v>
      </c>
      <c r="L36">
        <f t="shared" si="2"/>
        <v>38177.69</v>
      </c>
      <c r="M36">
        <f t="shared" si="2"/>
        <v>3880.44</v>
      </c>
      <c r="N36" s="3">
        <v>0.2352</v>
      </c>
      <c r="O36">
        <f t="shared" si="1"/>
        <v>0</v>
      </c>
    </row>
    <row r="37" spans="11:15" ht="13.5" thickTop="1">
      <c r="K37">
        <f t="shared" si="0"/>
        <v>38177.700000000004</v>
      </c>
      <c r="L37">
        <f t="shared" si="2"/>
        <v>72887.5</v>
      </c>
      <c r="M37">
        <f t="shared" si="2"/>
        <v>7162.74</v>
      </c>
      <c r="N37" s="3">
        <v>0.3</v>
      </c>
      <c r="O37">
        <f t="shared" si="1"/>
        <v>0</v>
      </c>
    </row>
    <row r="38" spans="11:15" ht="12.75">
      <c r="K38">
        <f t="shared" si="0"/>
        <v>72887.51</v>
      </c>
      <c r="L38">
        <f t="shared" si="2"/>
        <v>97183.33</v>
      </c>
      <c r="M38">
        <f t="shared" si="2"/>
        <v>17575.69</v>
      </c>
      <c r="N38" s="3">
        <v>0.32</v>
      </c>
      <c r="O38">
        <f t="shared" si="1"/>
        <v>0</v>
      </c>
    </row>
    <row r="39" spans="11:15" ht="12.75">
      <c r="K39">
        <f t="shared" si="0"/>
        <v>97183.34</v>
      </c>
      <c r="L39">
        <f t="shared" si="2"/>
        <v>291550</v>
      </c>
      <c r="M39">
        <f t="shared" si="2"/>
        <v>25350.35</v>
      </c>
      <c r="N39" s="3">
        <v>0.34</v>
      </c>
      <c r="O39">
        <f t="shared" si="1"/>
        <v>0</v>
      </c>
    </row>
    <row r="40" spans="1:15" ht="12.75">
      <c r="A40" s="25" t="s">
        <v>58</v>
      </c>
      <c r="B40" s="2"/>
      <c r="C40" s="2"/>
      <c r="D40" s="2"/>
      <c r="E40" s="2"/>
      <c r="F40" s="2"/>
      <c r="G40" s="27" t="s">
        <v>49</v>
      </c>
      <c r="K40">
        <f t="shared" si="0"/>
        <v>291550.01</v>
      </c>
      <c r="L40" t="str">
        <f>L18</f>
        <v>En adelante</v>
      </c>
      <c r="M40">
        <f>ROUND(M18*$M$23,2)</f>
        <v>91435.02</v>
      </c>
      <c r="N40" s="3">
        <v>0.35</v>
      </c>
      <c r="O40">
        <f>IF($D$11&gt;L39,($D$11-K40)*N40+M40,0)</f>
        <v>0</v>
      </c>
    </row>
    <row r="41" spans="1:15" ht="12.75">
      <c r="A41" s="5"/>
      <c r="B41" s="5"/>
      <c r="C41" s="5"/>
      <c r="D41" s="5"/>
      <c r="E41" s="5"/>
      <c r="F41" s="2"/>
      <c r="O41">
        <f>SUM(O30:O40)</f>
        <v>0</v>
      </c>
    </row>
    <row r="42" spans="1:7" ht="38.25">
      <c r="A42" s="26" t="s">
        <v>35</v>
      </c>
      <c r="B42" s="27" t="s">
        <v>8</v>
      </c>
      <c r="C42" s="27" t="s">
        <v>9</v>
      </c>
      <c r="D42" s="27" t="s">
        <v>51</v>
      </c>
      <c r="E42" s="27" t="s">
        <v>60</v>
      </c>
      <c r="F42" s="27" t="s">
        <v>48</v>
      </c>
      <c r="G42" s="27" t="s">
        <v>49</v>
      </c>
    </row>
    <row r="43" spans="1:7" ht="12.75">
      <c r="A43" s="28" t="s">
        <v>36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31">
        <v>0</v>
      </c>
    </row>
    <row r="44" spans="1:7" ht="12.75">
      <c r="A44" s="28" t="s">
        <v>37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31">
        <v>0</v>
      </c>
    </row>
    <row r="45" spans="1:7" ht="12.75">
      <c r="A45" s="28" t="s">
        <v>38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1">
        <v>0</v>
      </c>
    </row>
    <row r="46" spans="1:7" ht="12.75">
      <c r="A46" s="28" t="s">
        <v>39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1">
        <v>0</v>
      </c>
    </row>
    <row r="47" spans="1:7" ht="12.75">
      <c r="A47" s="28" t="s">
        <v>40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31">
        <v>0</v>
      </c>
    </row>
    <row r="48" spans="1:7" ht="12.75">
      <c r="A48" s="28" t="s">
        <v>41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1">
        <v>0</v>
      </c>
    </row>
    <row r="49" spans="1:7" ht="12.75">
      <c r="A49" s="28" t="s">
        <v>42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31">
        <v>0</v>
      </c>
    </row>
    <row r="50" spans="1:7" ht="12.75">
      <c r="A50" s="28" t="s">
        <v>43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31">
        <v>0</v>
      </c>
    </row>
    <row r="51" spans="1:7" ht="12.75">
      <c r="A51" s="28" t="s">
        <v>44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31">
        <v>0</v>
      </c>
    </row>
    <row r="52" spans="1:7" ht="12.75">
      <c r="A52" s="28" t="s">
        <v>45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31">
        <v>0</v>
      </c>
    </row>
    <row r="53" spans="1:7" ht="12.75">
      <c r="A53" s="28" t="s">
        <v>46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31">
        <v>0</v>
      </c>
    </row>
    <row r="54" spans="1:7" ht="12.75">
      <c r="A54" s="28" t="s">
        <v>47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31">
        <v>0</v>
      </c>
    </row>
    <row r="55" spans="1:7" ht="12.75">
      <c r="A55" s="30" t="s">
        <v>11</v>
      </c>
      <c r="B55" s="31">
        <f aca="true" t="shared" si="3" ref="B55:G55">SUM(B43:B54)</f>
        <v>0</v>
      </c>
      <c r="C55" s="31">
        <f t="shared" si="3"/>
        <v>0</v>
      </c>
      <c r="D55" s="31">
        <f t="shared" si="3"/>
        <v>0</v>
      </c>
      <c r="E55" s="31">
        <f t="shared" si="3"/>
        <v>0</v>
      </c>
      <c r="F55" s="31">
        <f t="shared" si="3"/>
        <v>0</v>
      </c>
      <c r="G55" s="31">
        <f t="shared" si="3"/>
        <v>0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2018-01-05T22:04:44Z</dcterms:modified>
  <cp:category/>
  <cp:version/>
  <cp:contentType/>
  <cp:contentStatus/>
</cp:coreProperties>
</file>